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rtera\Desktop\Angela\LICITACIONES MINIMA CUANTIA\insumos  farmacia\004 MATERIAL MQ\"/>
    </mc:Choice>
  </mc:AlternateContent>
  <xr:revisionPtr revIDLastSave="0" documentId="8_{EC210D65-FD74-49F4-91BD-3EB1BB8B4E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SPOSITIVOS" sheetId="2" r:id="rId1"/>
    <sheet name="INTERCOMERCIAL" sheetId="9" r:id="rId2"/>
    <sheet name="FUERTES MEJIA" sheetId="8" r:id="rId3"/>
    <sheet name="LM INSTRUMENTS" sheetId="7" r:id="rId4"/>
    <sheet name="VALANTY" sheetId="6" r:id="rId5"/>
    <sheet name="JANER" sheetId="5" r:id="rId6"/>
    <sheet name="COBO MEDICAL" sheetId="4" r:id="rId7"/>
    <sheet name="LIFE SUMINISTROS" sheetId="3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9" l="1"/>
  <c r="F6" i="9"/>
  <c r="F4" i="9"/>
  <c r="F5" i="8"/>
  <c r="F6" i="8"/>
  <c r="F7" i="8"/>
  <c r="F9" i="8" s="1"/>
  <c r="F8" i="8"/>
  <c r="F4" i="8"/>
  <c r="F4" i="7"/>
  <c r="F5" i="7" s="1"/>
  <c r="F5" i="6"/>
  <c r="F6" i="6"/>
  <c r="F4" i="6"/>
  <c r="F7" i="6" s="1"/>
  <c r="F6" i="5"/>
  <c r="F5" i="5"/>
  <c r="F4" i="5"/>
  <c r="F6" i="4"/>
  <c r="F5" i="4"/>
  <c r="F4" i="4"/>
  <c r="F5" i="3"/>
  <c r="F6" i="3"/>
  <c r="F7" i="3"/>
  <c r="F8" i="3"/>
  <c r="F9" i="3"/>
  <c r="F10" i="3"/>
  <c r="F11" i="3"/>
  <c r="F12" i="3"/>
  <c r="F4" i="3"/>
  <c r="F13" i="3" s="1"/>
  <c r="F7" i="9" l="1"/>
  <c r="G4" i="9"/>
  <c r="F8" i="9" s="1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" i="2"/>
  <c r="F9" i="9" l="1"/>
</calcChain>
</file>

<file path=xl/sharedStrings.xml><?xml version="1.0" encoding="utf-8"?>
<sst xmlns="http://schemas.openxmlformats.org/spreadsheetml/2006/main" count="420" uniqueCount="95">
  <si>
    <t xml:space="preserve">NOMBRE </t>
  </si>
  <si>
    <t>APOSITO DUODERM 20 cm x 20 cm</t>
  </si>
  <si>
    <t>BOLSA NUTRICION ENTERAL 1500 ML</t>
  </si>
  <si>
    <t>CATETER DE OXIMETRIA PEDIASAT 5.5 FR 15CM</t>
  </si>
  <si>
    <t>CATETER DE TERMODILUCION SWAN-GANZ</t>
  </si>
  <si>
    <t>CERTOFIX MONO S 110 - 220</t>
  </si>
  <si>
    <t>EQUIPO PLUM NUTRICION ENTERAL X 1000 ML</t>
  </si>
  <si>
    <t>ESPONJA HEMOSTATICA</t>
  </si>
  <si>
    <t>FILTRO INFUSION GLOBULOS ROJOS DESLEUCOCITADOR</t>
  </si>
  <si>
    <t>HEMOVAC 1/4 400 ML</t>
  </si>
  <si>
    <t>INCENTIVO RESPIRATORIO</t>
  </si>
  <si>
    <t>INTRODUCTOR PERCUTANEO 8.5FR X 10CM</t>
  </si>
  <si>
    <t>JERINGA DE 20 ML X 1 1/2</t>
  </si>
  <si>
    <t>JERINGA DE 60 ML</t>
  </si>
  <si>
    <t>JERINGA INSULINA 1 ML TAPA NARANJA</t>
  </si>
  <si>
    <t>JERINGA VACIA CON CONECTOR 200 ML</t>
  </si>
  <si>
    <t>SEDA 1 SH K835H</t>
  </si>
  <si>
    <t>SET PARA GASTO CARDIACO VW 5F. 20CM. 84 IP</t>
  </si>
  <si>
    <t>SISTEMA CERRADO PARA SUCCION DE TRAQUEOSTOMIA CONTINUA N14 72 HORAS</t>
  </si>
  <si>
    <t>SISTEMA CERRADO PARA SUCCION ENDOTRAQUEAL CONTINUA ADULTO N.14 (72 HRS)</t>
  </si>
  <si>
    <t>SONDA DE SUCCION N. 14</t>
  </si>
  <si>
    <t>SONDA NASOGASTRICA No 14</t>
  </si>
  <si>
    <t>SONDA NASOGASTRICA No 16</t>
  </si>
  <si>
    <t>SONDA NASOGASTRICA No 18</t>
  </si>
  <si>
    <t>SONDA NELATON No 14</t>
  </si>
  <si>
    <t>TEGADERM 10*12 CM</t>
  </si>
  <si>
    <t>TERMOMETRO ORAL</t>
  </si>
  <si>
    <t>TRAMPA DE LUKENS 40 ML</t>
  </si>
  <si>
    <t>CANTIDAD</t>
  </si>
  <si>
    <t>MARCA</t>
  </si>
  <si>
    <t>PRESENTACION</t>
  </si>
  <si>
    <t>VR.UNITARIO</t>
  </si>
  <si>
    <t>LIFE SUMINISTROS</t>
  </si>
  <si>
    <t>BAXTER</t>
  </si>
  <si>
    <t>UNIDAD*</t>
  </si>
  <si>
    <t>ZHERMACK</t>
  </si>
  <si>
    <t xml:space="preserve">UNIDAD </t>
  </si>
  <si>
    <t>HOSPIRA</t>
  </si>
  <si>
    <t>UNIDAD</t>
  </si>
  <si>
    <t>CARDIOMED</t>
  </si>
  <si>
    <t>ARROW</t>
  </si>
  <si>
    <t>MYH CARE</t>
  </si>
  <si>
    <t>ALFATRADING</t>
  </si>
  <si>
    <t>SHERLEG</t>
  </si>
  <si>
    <t>3M</t>
  </si>
  <si>
    <t>GHC</t>
  </si>
  <si>
    <t>COBO MEDICAL</t>
  </si>
  <si>
    <t>CONVATEC</t>
  </si>
  <si>
    <t>J&amp;J</t>
  </si>
  <si>
    <t>CAJA X 20</t>
  </si>
  <si>
    <t>CAJA X 50</t>
  </si>
  <si>
    <t>DIVISION MED</t>
  </si>
  <si>
    <t>JANER</t>
  </si>
  <si>
    <t>BRAUN</t>
  </si>
  <si>
    <t>GLOBAL</t>
  </si>
  <si>
    <t>1 ESFERA</t>
  </si>
  <si>
    <t>PRECISION</t>
  </si>
  <si>
    <t>NINGBO</t>
  </si>
  <si>
    <t>GENHOSPI</t>
  </si>
  <si>
    <t>LIFE CARE</t>
  </si>
  <si>
    <t>BIOLIFE</t>
  </si>
  <si>
    <t>3 ESFERAS</t>
  </si>
  <si>
    <t>NUBENCO</t>
  </si>
  <si>
    <t>GLOBAL HEALTH</t>
  </si>
  <si>
    <t>MEDEX</t>
  </si>
  <si>
    <t>VALANTY</t>
  </si>
  <si>
    <t>FRESENIUS</t>
  </si>
  <si>
    <t>PARENTERAL</t>
  </si>
  <si>
    <t>MEDICALES</t>
  </si>
  <si>
    <t>MEDITEC</t>
  </si>
  <si>
    <t>DIGITAL</t>
  </si>
  <si>
    <t>LM INSTRUMENTS</t>
  </si>
  <si>
    <t>FUERTES MEJIA</t>
  </si>
  <si>
    <t>DISPOFARMA</t>
  </si>
  <si>
    <t>INTERCOMERCIAL MEDICA LTDA</t>
  </si>
  <si>
    <t>BIOFARDIX</t>
  </si>
  <si>
    <t>SMITH NEPHEW</t>
  </si>
  <si>
    <t>APOSITO ELESCT HYDRO BORDER</t>
  </si>
  <si>
    <t>NURTIFLO</t>
  </si>
  <si>
    <t>DISPOCOL</t>
  </si>
  <si>
    <t>GUERBET</t>
  </si>
  <si>
    <t>LEVIN</t>
  </si>
  <si>
    <t>BIOPLAST</t>
  </si>
  <si>
    <t>COVIDIEN</t>
  </si>
  <si>
    <t xml:space="preserve">MENOR VALOR </t>
  </si>
  <si>
    <t>SOLICITAR MARCA DEL DISPOSITIVO</t>
  </si>
  <si>
    <t>GOLDEN</t>
  </si>
  <si>
    <t>VR.TOTAL</t>
  </si>
  <si>
    <t>TOTAL</t>
  </si>
  <si>
    <t>MATERIAL MEDICO QUIRURGICO</t>
  </si>
  <si>
    <t>EDWARDS</t>
  </si>
  <si>
    <t>IVA</t>
  </si>
  <si>
    <t>SUBTOTAL</t>
  </si>
  <si>
    <t>NO SE ADJUDICA POR PRECIO</t>
  </si>
  <si>
    <t>NO SE COMPRA YA QUE HAY 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</si>
</sst>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3" fontId="0" fillId="0" borderId="0" xfId="0" applyNumberFormat="1"/>
    <xf numFmtId="3" fontId="4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3" fontId="4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3" fontId="0" fillId="2" borderId="1" xfId="0" applyNumberFormat="1" applyFill="1" applyBorder="1"/>
    <xf numFmtId="3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workbookViewId="0">
      <pane xSplit="2" ySplit="2" topLeftCell="AC12" activePane="bottomRight" state="frozen"/>
      <selection pane="topRight" activeCell="C1" sqref="C1"/>
      <selection pane="bottomLeft" activeCell="A3" sqref="A3"/>
      <selection pane="bottomRight" activeCell="AE17" sqref="AE17"/>
    </sheetView>
  </sheetViews>
  <sheetFormatPr baseColWidth="10" defaultRowHeight="15" x14ac:dyDescent="0.25"/>
  <cols>
    <col min="1" max="1" width="71.85546875" customWidth="1"/>
    <col min="4" max="4" width="12.85546875" bestFit="1" customWidth="1"/>
    <col min="5" max="5" width="11.42578125" style="7"/>
    <col min="7" max="7" width="12.85546875" bestFit="1" customWidth="1"/>
    <col min="8" max="8" width="11.42578125" style="7"/>
    <col min="10" max="10" width="12.85546875" bestFit="1" customWidth="1"/>
    <col min="11" max="11" width="11.42578125" style="7"/>
    <col min="13" max="13" width="12.85546875" bestFit="1" customWidth="1"/>
    <col min="14" max="14" width="11.42578125" style="7"/>
    <col min="16" max="16" width="12.85546875" bestFit="1" customWidth="1"/>
    <col min="17" max="17" width="11.42578125" style="7"/>
    <col min="19" max="19" width="12.85546875" bestFit="1" customWidth="1"/>
    <col min="20" max="20" width="11.42578125" style="7"/>
    <col min="22" max="22" width="12.85546875" bestFit="1" customWidth="1"/>
    <col min="23" max="23" width="11.42578125" style="7"/>
    <col min="25" max="25" width="12.85546875" bestFit="1" customWidth="1"/>
    <col min="26" max="26" width="11.42578125" style="7"/>
    <col min="28" max="28" width="12.85546875" bestFit="1" customWidth="1"/>
    <col min="29" max="29" width="11.42578125" style="7"/>
    <col min="30" max="30" width="13.140625" bestFit="1" customWidth="1"/>
    <col min="31" max="31" width="16" customWidth="1"/>
    <col min="32" max="32" width="11.42578125" style="7"/>
    <col min="33" max="33" width="13.28515625" bestFit="1" customWidth="1"/>
  </cols>
  <sheetData>
    <row r="1" spans="1:34" x14ac:dyDescent="0.25">
      <c r="C1" s="19" t="s">
        <v>32</v>
      </c>
      <c r="D1" s="19"/>
      <c r="E1" s="19"/>
      <c r="F1" s="19" t="s">
        <v>46</v>
      </c>
      <c r="G1" s="19"/>
      <c r="H1" s="19"/>
      <c r="I1" s="19" t="s">
        <v>52</v>
      </c>
      <c r="J1" s="19"/>
      <c r="K1" s="19"/>
      <c r="L1" s="19" t="s">
        <v>58</v>
      </c>
      <c r="M1" s="19"/>
      <c r="N1" s="19"/>
      <c r="O1" s="19" t="s">
        <v>65</v>
      </c>
      <c r="P1" s="19"/>
      <c r="Q1" s="19"/>
      <c r="R1" s="19" t="s">
        <v>71</v>
      </c>
      <c r="S1" s="19"/>
      <c r="T1" s="19"/>
      <c r="U1" s="19" t="s">
        <v>72</v>
      </c>
      <c r="V1" s="19"/>
      <c r="W1" s="19"/>
      <c r="X1" s="19" t="s">
        <v>74</v>
      </c>
      <c r="Y1" s="19"/>
      <c r="Z1" s="19"/>
      <c r="AA1" s="19" t="s">
        <v>73</v>
      </c>
      <c r="AB1" s="19"/>
      <c r="AC1" s="19"/>
      <c r="AD1" s="19" t="s">
        <v>75</v>
      </c>
      <c r="AE1" s="19"/>
      <c r="AF1" s="19"/>
    </row>
    <row r="2" spans="1:34" x14ac:dyDescent="0.25">
      <c r="A2" s="20" t="s">
        <v>0</v>
      </c>
      <c r="B2" s="20" t="s">
        <v>28</v>
      </c>
      <c r="C2" s="21" t="s">
        <v>29</v>
      </c>
      <c r="D2" s="21" t="s">
        <v>30</v>
      </c>
      <c r="E2" s="22" t="s">
        <v>31</v>
      </c>
      <c r="F2" s="21" t="s">
        <v>29</v>
      </c>
      <c r="G2" s="21" t="s">
        <v>30</v>
      </c>
      <c r="H2" s="22" t="s">
        <v>31</v>
      </c>
      <c r="I2" s="21" t="s">
        <v>29</v>
      </c>
      <c r="J2" s="21" t="s">
        <v>30</v>
      </c>
      <c r="K2" s="22" t="s">
        <v>31</v>
      </c>
      <c r="L2" s="21" t="s">
        <v>29</v>
      </c>
      <c r="M2" s="21" t="s">
        <v>30</v>
      </c>
      <c r="N2" s="22" t="s">
        <v>31</v>
      </c>
      <c r="O2" s="21" t="s">
        <v>29</v>
      </c>
      <c r="P2" s="21" t="s">
        <v>30</v>
      </c>
      <c r="Q2" s="22" t="s">
        <v>31</v>
      </c>
      <c r="R2" s="21" t="s">
        <v>29</v>
      </c>
      <c r="S2" s="21" t="s">
        <v>30</v>
      </c>
      <c r="T2" s="22" t="s">
        <v>31</v>
      </c>
      <c r="U2" s="21" t="s">
        <v>29</v>
      </c>
      <c r="V2" s="21" t="s">
        <v>30</v>
      </c>
      <c r="W2" s="22" t="s">
        <v>31</v>
      </c>
      <c r="X2" s="21" t="s">
        <v>29</v>
      </c>
      <c r="Y2" s="21" t="s">
        <v>30</v>
      </c>
      <c r="Z2" s="22" t="s">
        <v>31</v>
      </c>
      <c r="AA2" s="21" t="s">
        <v>29</v>
      </c>
      <c r="AB2" s="21" t="s">
        <v>30</v>
      </c>
      <c r="AC2" s="22" t="s">
        <v>31</v>
      </c>
      <c r="AD2" s="21" t="s">
        <v>29</v>
      </c>
      <c r="AE2" s="21" t="s">
        <v>30</v>
      </c>
      <c r="AF2" s="22" t="s">
        <v>31</v>
      </c>
      <c r="AG2" s="21" t="s">
        <v>84</v>
      </c>
    </row>
    <row r="3" spans="1:34" ht="26.25" x14ac:dyDescent="0.25">
      <c r="A3" s="12" t="s">
        <v>1</v>
      </c>
      <c r="B3" s="12">
        <v>200</v>
      </c>
      <c r="C3" s="13"/>
      <c r="D3" s="13"/>
      <c r="E3" s="8"/>
      <c r="F3" s="13" t="s">
        <v>47</v>
      </c>
      <c r="G3" s="13" t="s">
        <v>38</v>
      </c>
      <c r="H3" s="8">
        <v>132121</v>
      </c>
      <c r="I3" s="13"/>
      <c r="J3" s="13"/>
      <c r="K3" s="8"/>
      <c r="L3" s="13"/>
      <c r="M3" s="13"/>
      <c r="N3" s="8"/>
      <c r="O3" s="13"/>
      <c r="P3" s="13"/>
      <c r="Q3" s="8"/>
      <c r="R3" s="13"/>
      <c r="S3" s="13"/>
      <c r="T3" s="8"/>
      <c r="U3" s="13" t="s">
        <v>47</v>
      </c>
      <c r="V3" s="13" t="s">
        <v>38</v>
      </c>
      <c r="W3" s="8">
        <v>70098</v>
      </c>
      <c r="X3" s="13"/>
      <c r="Y3" s="13" t="s">
        <v>38</v>
      </c>
      <c r="Z3" s="8">
        <v>85000</v>
      </c>
      <c r="AA3" s="13"/>
      <c r="AB3" s="13" t="s">
        <v>38</v>
      </c>
      <c r="AC3" s="8">
        <v>116593</v>
      </c>
      <c r="AD3" s="13" t="s">
        <v>76</v>
      </c>
      <c r="AE3" s="23" t="s">
        <v>77</v>
      </c>
      <c r="AF3" s="8">
        <v>77000</v>
      </c>
      <c r="AG3" s="24">
        <f>MIN(AF3,AC3,Z3,W3,T3,Q3,N3,K3,H3,E3)</f>
        <v>70098</v>
      </c>
    </row>
    <row r="4" spans="1:34" x14ac:dyDescent="0.25">
      <c r="A4" s="12" t="s">
        <v>2</v>
      </c>
      <c r="B4" s="12">
        <v>50</v>
      </c>
      <c r="C4" s="13" t="s">
        <v>33</v>
      </c>
      <c r="D4" s="13" t="s">
        <v>34</v>
      </c>
      <c r="E4" s="8">
        <v>19250</v>
      </c>
      <c r="F4" s="13"/>
      <c r="G4" s="13"/>
      <c r="H4" s="8"/>
      <c r="I4" s="13" t="s">
        <v>33</v>
      </c>
      <c r="J4" s="13" t="s">
        <v>34</v>
      </c>
      <c r="K4" s="8">
        <v>20311</v>
      </c>
      <c r="L4" s="13"/>
      <c r="M4" s="13"/>
      <c r="N4" s="8"/>
      <c r="O4" s="13" t="s">
        <v>66</v>
      </c>
      <c r="P4" s="13" t="s">
        <v>67</v>
      </c>
      <c r="Q4" s="8">
        <v>22912</v>
      </c>
      <c r="R4" s="13"/>
      <c r="S4" s="13"/>
      <c r="T4" s="8"/>
      <c r="U4" s="13" t="s">
        <v>33</v>
      </c>
      <c r="V4" s="13" t="s">
        <v>34</v>
      </c>
      <c r="W4" s="8">
        <v>20617</v>
      </c>
      <c r="X4" s="13" t="s">
        <v>33</v>
      </c>
      <c r="Y4" s="13" t="s">
        <v>34</v>
      </c>
      <c r="Z4" s="8">
        <v>17945</v>
      </c>
      <c r="AA4" s="13"/>
      <c r="AB4" s="13" t="s">
        <v>38</v>
      </c>
      <c r="AC4" s="8">
        <v>33831</v>
      </c>
      <c r="AD4" s="13" t="s">
        <v>78</v>
      </c>
      <c r="AE4" s="13" t="s">
        <v>34</v>
      </c>
      <c r="AF4" s="8">
        <v>21846</v>
      </c>
      <c r="AG4" s="24">
        <f t="shared" ref="AG4:AG29" si="0">MIN(AF4,AC4,Z4,W4,T4,Q4,N4,K4,H4,E4)</f>
        <v>17945</v>
      </c>
      <c r="AH4" t="s">
        <v>85</v>
      </c>
    </row>
    <row r="5" spans="1:34" x14ac:dyDescent="0.25">
      <c r="A5" s="12" t="s">
        <v>3</v>
      </c>
      <c r="B5" s="12">
        <v>2</v>
      </c>
      <c r="C5" s="13"/>
      <c r="D5" s="13"/>
      <c r="E5" s="8"/>
      <c r="F5" s="13"/>
      <c r="G5" s="13"/>
      <c r="H5" s="8"/>
      <c r="I5" s="13"/>
      <c r="J5" s="13"/>
      <c r="K5" s="8"/>
      <c r="L5" s="13"/>
      <c r="M5" s="13"/>
      <c r="N5" s="8"/>
      <c r="O5" s="13"/>
      <c r="P5" s="13"/>
      <c r="Q5" s="8"/>
      <c r="R5" s="13"/>
      <c r="S5" s="13"/>
      <c r="T5" s="8"/>
      <c r="U5" s="13"/>
      <c r="V5" s="13"/>
      <c r="W5" s="8"/>
      <c r="X5" s="13" t="s">
        <v>90</v>
      </c>
      <c r="Y5" s="13" t="s">
        <v>38</v>
      </c>
      <c r="Z5" s="8">
        <v>1170000</v>
      </c>
      <c r="AA5" s="13"/>
      <c r="AB5" s="13"/>
      <c r="AC5" s="8"/>
      <c r="AD5" s="13"/>
      <c r="AE5" s="13"/>
      <c r="AF5" s="8"/>
      <c r="AG5" s="24">
        <f t="shared" si="0"/>
        <v>1170000</v>
      </c>
      <c r="AH5" t="s">
        <v>85</v>
      </c>
    </row>
    <row r="6" spans="1:34" x14ac:dyDescent="0.25">
      <c r="A6" s="12" t="s">
        <v>4</v>
      </c>
      <c r="B6" s="12">
        <v>2</v>
      </c>
      <c r="C6" s="13" t="s">
        <v>35</v>
      </c>
      <c r="D6" s="13" t="s">
        <v>36</v>
      </c>
      <c r="E6" s="8">
        <v>332800</v>
      </c>
      <c r="F6" s="13"/>
      <c r="G6" s="13"/>
      <c r="H6" s="8"/>
      <c r="I6" s="13"/>
      <c r="J6" s="13"/>
      <c r="K6" s="8"/>
      <c r="L6" s="13"/>
      <c r="M6" s="13"/>
      <c r="N6" s="8"/>
      <c r="O6" s="13"/>
      <c r="P6" s="13"/>
      <c r="Q6" s="8"/>
      <c r="R6" s="13"/>
      <c r="S6" s="13"/>
      <c r="T6" s="8"/>
      <c r="U6" s="13"/>
      <c r="V6" s="13"/>
      <c r="W6" s="8"/>
      <c r="X6" s="13"/>
      <c r="Y6" s="13" t="s">
        <v>38</v>
      </c>
      <c r="Z6" s="8">
        <v>1020000</v>
      </c>
      <c r="AA6" s="13"/>
      <c r="AB6" s="13"/>
      <c r="AC6" s="8"/>
      <c r="AD6" s="13"/>
      <c r="AE6" s="13"/>
      <c r="AF6" s="8"/>
      <c r="AG6" s="24">
        <f t="shared" si="0"/>
        <v>332800</v>
      </c>
    </row>
    <row r="7" spans="1:34" x14ac:dyDescent="0.25">
      <c r="A7" s="12" t="s">
        <v>5</v>
      </c>
      <c r="B7" s="12">
        <v>10</v>
      </c>
      <c r="C7" s="13"/>
      <c r="D7" s="13"/>
      <c r="E7" s="8"/>
      <c r="F7" s="13"/>
      <c r="G7" s="13"/>
      <c r="H7" s="8"/>
      <c r="I7" s="13"/>
      <c r="J7" s="13"/>
      <c r="K7" s="8"/>
      <c r="L7" s="13"/>
      <c r="M7" s="13"/>
      <c r="N7" s="8"/>
      <c r="O7" s="13" t="s">
        <v>53</v>
      </c>
      <c r="P7" s="13" t="s">
        <v>38</v>
      </c>
      <c r="Q7" s="8">
        <v>140528</v>
      </c>
      <c r="R7" s="13"/>
      <c r="S7" s="13" t="s">
        <v>38</v>
      </c>
      <c r="T7" s="8">
        <v>67700</v>
      </c>
      <c r="U7" s="13"/>
      <c r="V7" s="13"/>
      <c r="W7" s="8"/>
      <c r="X7" s="13"/>
      <c r="Y7" s="13" t="s">
        <v>38</v>
      </c>
      <c r="Z7" s="8">
        <v>140809</v>
      </c>
      <c r="AA7" s="13"/>
      <c r="AB7" s="13" t="s">
        <v>38</v>
      </c>
      <c r="AC7" s="8">
        <v>178519</v>
      </c>
      <c r="AD7" s="13"/>
      <c r="AE7" s="13"/>
      <c r="AF7" s="8"/>
      <c r="AG7" s="24">
        <f t="shared" si="0"/>
        <v>67700</v>
      </c>
    </row>
    <row r="8" spans="1:34" x14ac:dyDescent="0.25">
      <c r="A8" s="12" t="s">
        <v>6</v>
      </c>
      <c r="B8" s="12">
        <v>170</v>
      </c>
      <c r="C8" s="13" t="s">
        <v>37</v>
      </c>
      <c r="D8" s="13" t="s">
        <v>38</v>
      </c>
      <c r="E8" s="8">
        <v>26050</v>
      </c>
      <c r="F8" s="13"/>
      <c r="G8" s="13"/>
      <c r="H8" s="8"/>
      <c r="I8" s="13"/>
      <c r="J8" s="13"/>
      <c r="K8" s="8"/>
      <c r="L8" s="13"/>
      <c r="M8" s="13"/>
      <c r="N8" s="8"/>
      <c r="O8" s="13"/>
      <c r="P8" s="13"/>
      <c r="Q8" s="8"/>
      <c r="R8" s="13"/>
      <c r="S8" s="13"/>
      <c r="T8" s="8"/>
      <c r="U8" s="13"/>
      <c r="V8" s="13"/>
      <c r="W8" s="8"/>
      <c r="X8" s="13"/>
      <c r="Y8" s="13" t="s">
        <v>38</v>
      </c>
      <c r="Z8" s="8">
        <v>30160</v>
      </c>
      <c r="AA8" s="13"/>
      <c r="AB8" s="13"/>
      <c r="AC8" s="8"/>
      <c r="AD8" s="13"/>
      <c r="AE8" s="13"/>
      <c r="AF8" s="8"/>
      <c r="AG8" s="24">
        <f t="shared" si="0"/>
        <v>26050</v>
      </c>
    </row>
    <row r="9" spans="1:34" x14ac:dyDescent="0.25">
      <c r="A9" s="12" t="s">
        <v>7</v>
      </c>
      <c r="B9" s="12">
        <v>20</v>
      </c>
      <c r="C9" s="13"/>
      <c r="D9" s="13"/>
      <c r="E9" s="8"/>
      <c r="F9" s="13" t="s">
        <v>48</v>
      </c>
      <c r="G9" s="13" t="s">
        <v>49</v>
      </c>
      <c r="H9" s="8">
        <v>34185</v>
      </c>
      <c r="I9" s="13" t="s">
        <v>53</v>
      </c>
      <c r="J9" s="13" t="s">
        <v>36</v>
      </c>
      <c r="K9" s="8">
        <v>36535</v>
      </c>
      <c r="L9" s="13"/>
      <c r="M9" s="13"/>
      <c r="N9" s="8"/>
      <c r="O9" s="13"/>
      <c r="P9" s="13"/>
      <c r="Q9" s="8"/>
      <c r="R9" s="13"/>
      <c r="S9" s="13"/>
      <c r="T9" s="8"/>
      <c r="U9" s="13" t="s">
        <v>48</v>
      </c>
      <c r="V9" s="13" t="s">
        <v>38</v>
      </c>
      <c r="W9" s="8">
        <v>40748</v>
      </c>
      <c r="X9" s="13"/>
      <c r="Y9" s="13" t="s">
        <v>38</v>
      </c>
      <c r="Z9" s="8">
        <v>37000</v>
      </c>
      <c r="AA9" s="13"/>
      <c r="AB9" s="13" t="s">
        <v>38</v>
      </c>
      <c r="AC9" s="8">
        <v>66950</v>
      </c>
      <c r="AD9" s="13" t="s">
        <v>48</v>
      </c>
      <c r="AE9" s="13" t="s">
        <v>38</v>
      </c>
      <c r="AF9" s="8">
        <v>57405</v>
      </c>
      <c r="AG9" s="24">
        <f t="shared" si="0"/>
        <v>34185</v>
      </c>
    </row>
    <row r="10" spans="1:34" x14ac:dyDescent="0.25">
      <c r="A10" s="12" t="s">
        <v>8</v>
      </c>
      <c r="B10" s="12">
        <v>30</v>
      </c>
      <c r="C10" s="13"/>
      <c r="D10" s="13"/>
      <c r="E10" s="8"/>
      <c r="F10" s="13"/>
      <c r="G10" s="13"/>
      <c r="H10" s="8"/>
      <c r="I10" s="13"/>
      <c r="J10" s="13"/>
      <c r="K10" s="8"/>
      <c r="L10" s="13" t="s">
        <v>56</v>
      </c>
      <c r="M10" s="13" t="s">
        <v>38</v>
      </c>
      <c r="N10" s="8">
        <v>2385</v>
      </c>
      <c r="O10" s="13" t="s">
        <v>66</v>
      </c>
      <c r="P10" s="13" t="s">
        <v>50</v>
      </c>
      <c r="Q10" s="8">
        <v>91765</v>
      </c>
      <c r="R10" s="13"/>
      <c r="S10" s="13"/>
      <c r="T10" s="8"/>
      <c r="U10" s="13"/>
      <c r="V10" s="13"/>
      <c r="W10" s="8"/>
      <c r="X10" s="13"/>
      <c r="Y10" s="13" t="s">
        <v>38</v>
      </c>
      <c r="Z10" s="8">
        <v>104000</v>
      </c>
      <c r="AA10" s="13"/>
      <c r="AB10" s="13"/>
      <c r="AC10" s="8"/>
      <c r="AD10" s="13"/>
      <c r="AE10" s="13"/>
      <c r="AF10" s="8"/>
      <c r="AG10" s="24">
        <f t="shared" si="0"/>
        <v>2385</v>
      </c>
    </row>
    <row r="11" spans="1:34" x14ac:dyDescent="0.25">
      <c r="A11" s="12" t="s">
        <v>9</v>
      </c>
      <c r="B11" s="12">
        <v>5</v>
      </c>
      <c r="C11" s="13"/>
      <c r="D11" s="13"/>
      <c r="E11" s="8"/>
      <c r="F11" s="13"/>
      <c r="G11" s="13"/>
      <c r="H11" s="8"/>
      <c r="I11" s="13"/>
      <c r="J11" s="13"/>
      <c r="K11" s="8"/>
      <c r="L11" s="13" t="s">
        <v>59</v>
      </c>
      <c r="M11" s="13" t="s">
        <v>38</v>
      </c>
      <c r="N11" s="8">
        <v>23846</v>
      </c>
      <c r="O11" s="13" t="s">
        <v>59</v>
      </c>
      <c r="P11" s="13" t="s">
        <v>38</v>
      </c>
      <c r="Q11" s="8">
        <v>15882</v>
      </c>
      <c r="R11" s="13"/>
      <c r="S11" s="13" t="s">
        <v>34</v>
      </c>
      <c r="T11" s="8">
        <v>102461</v>
      </c>
      <c r="U11" s="13" t="s">
        <v>59</v>
      </c>
      <c r="V11" s="13" t="s">
        <v>38</v>
      </c>
      <c r="W11" s="8">
        <v>16875</v>
      </c>
      <c r="X11" s="13"/>
      <c r="Y11" s="13" t="s">
        <v>34</v>
      </c>
      <c r="Z11" s="8">
        <v>69615</v>
      </c>
      <c r="AA11" s="13"/>
      <c r="AB11" s="13" t="s">
        <v>38</v>
      </c>
      <c r="AC11" s="8">
        <v>27383</v>
      </c>
      <c r="AD11" s="13" t="s">
        <v>59</v>
      </c>
      <c r="AE11" s="13" t="s">
        <v>38</v>
      </c>
      <c r="AF11" s="8">
        <v>23077</v>
      </c>
      <c r="AG11" s="24">
        <f t="shared" si="0"/>
        <v>15882</v>
      </c>
    </row>
    <row r="12" spans="1:34" x14ac:dyDescent="0.25">
      <c r="A12" s="12" t="s">
        <v>10</v>
      </c>
      <c r="B12" s="12">
        <v>15</v>
      </c>
      <c r="C12" s="13" t="s">
        <v>39</v>
      </c>
      <c r="D12" s="13" t="s">
        <v>38</v>
      </c>
      <c r="E12" s="8">
        <v>7272</v>
      </c>
      <c r="F12" s="13"/>
      <c r="G12" s="13"/>
      <c r="H12" s="8"/>
      <c r="I12" s="13" t="s">
        <v>54</v>
      </c>
      <c r="J12" s="13" t="s">
        <v>55</v>
      </c>
      <c r="K12" s="8">
        <v>16900</v>
      </c>
      <c r="L12" s="13" t="s">
        <v>60</v>
      </c>
      <c r="M12" s="13" t="s">
        <v>61</v>
      </c>
      <c r="N12" s="8">
        <v>8431</v>
      </c>
      <c r="O12" s="13" t="s">
        <v>59</v>
      </c>
      <c r="P12" s="13" t="s">
        <v>61</v>
      </c>
      <c r="Q12" s="8">
        <v>7294</v>
      </c>
      <c r="R12" s="13"/>
      <c r="S12" s="13" t="s">
        <v>34</v>
      </c>
      <c r="T12" s="8">
        <v>37000</v>
      </c>
      <c r="U12" s="13" t="s">
        <v>59</v>
      </c>
      <c r="V12" s="13" t="s">
        <v>61</v>
      </c>
      <c r="W12" s="8">
        <v>7750</v>
      </c>
      <c r="X12" s="13"/>
      <c r="Y12" s="13" t="s">
        <v>38</v>
      </c>
      <c r="Z12" s="8">
        <v>8400</v>
      </c>
      <c r="AA12" s="13"/>
      <c r="AB12" s="13" t="s">
        <v>38</v>
      </c>
      <c r="AC12" s="8">
        <v>28216</v>
      </c>
      <c r="AD12" s="13" t="s">
        <v>59</v>
      </c>
      <c r="AE12" s="13" t="s">
        <v>38</v>
      </c>
      <c r="AF12" s="8">
        <v>10598</v>
      </c>
      <c r="AG12" s="24">
        <f t="shared" si="0"/>
        <v>7272</v>
      </c>
      <c r="AH12" t="s">
        <v>94</v>
      </c>
    </row>
    <row r="13" spans="1:34" x14ac:dyDescent="0.25">
      <c r="A13" s="12" t="s">
        <v>11</v>
      </c>
      <c r="B13" s="12">
        <v>2</v>
      </c>
      <c r="C13" s="13" t="s">
        <v>40</v>
      </c>
      <c r="D13" s="13" t="s">
        <v>38</v>
      </c>
      <c r="E13" s="8">
        <v>127272</v>
      </c>
      <c r="F13" s="13"/>
      <c r="G13" s="13"/>
      <c r="H13" s="8"/>
      <c r="I13" s="13"/>
      <c r="J13" s="13"/>
      <c r="K13" s="8"/>
      <c r="L13" s="13"/>
      <c r="M13" s="13"/>
      <c r="N13" s="8"/>
      <c r="O13" s="13"/>
      <c r="P13" s="13"/>
      <c r="Q13" s="8"/>
      <c r="R13" s="13"/>
      <c r="S13" s="13"/>
      <c r="T13" s="8"/>
      <c r="U13" s="13"/>
      <c r="V13" s="13"/>
      <c r="W13" s="8"/>
      <c r="X13" s="13"/>
      <c r="Y13" s="13" t="s">
        <v>38</v>
      </c>
      <c r="Z13" s="8">
        <v>190000</v>
      </c>
      <c r="AA13" s="13"/>
      <c r="AB13" s="13" t="s">
        <v>38</v>
      </c>
      <c r="AC13" s="8">
        <v>176245</v>
      </c>
      <c r="AD13" s="13"/>
      <c r="AE13" s="13"/>
      <c r="AF13" s="8"/>
      <c r="AG13" s="24">
        <f t="shared" si="0"/>
        <v>127272</v>
      </c>
    </row>
    <row r="14" spans="1:34" x14ac:dyDescent="0.25">
      <c r="A14" s="12" t="s">
        <v>12</v>
      </c>
      <c r="B14" s="12">
        <v>500</v>
      </c>
      <c r="C14" s="13" t="s">
        <v>41</v>
      </c>
      <c r="D14" s="13" t="s">
        <v>38</v>
      </c>
      <c r="E14" s="8">
        <v>280</v>
      </c>
      <c r="F14" s="13"/>
      <c r="G14" s="13"/>
      <c r="H14" s="8"/>
      <c r="I14" s="13" t="s">
        <v>56</v>
      </c>
      <c r="J14" s="13" t="s">
        <v>38</v>
      </c>
      <c r="K14" s="8">
        <v>358</v>
      </c>
      <c r="L14" s="13" t="s">
        <v>56</v>
      </c>
      <c r="M14" s="13" t="s">
        <v>38</v>
      </c>
      <c r="N14" s="8">
        <v>492</v>
      </c>
      <c r="O14" s="13" t="s">
        <v>59</v>
      </c>
      <c r="P14" s="13" t="s">
        <v>38</v>
      </c>
      <c r="Q14" s="8">
        <v>329</v>
      </c>
      <c r="R14" s="13"/>
      <c r="S14" s="13"/>
      <c r="T14" s="8"/>
      <c r="U14" s="13" t="s">
        <v>79</v>
      </c>
      <c r="V14" s="13" t="s">
        <v>38</v>
      </c>
      <c r="W14" s="8">
        <v>331</v>
      </c>
      <c r="X14" s="13"/>
      <c r="Y14" s="13" t="s">
        <v>38</v>
      </c>
      <c r="Z14" s="8">
        <v>400</v>
      </c>
      <c r="AA14" s="13"/>
      <c r="AB14" s="13" t="s">
        <v>38</v>
      </c>
      <c r="AC14" s="8">
        <v>507</v>
      </c>
      <c r="AD14" s="13" t="s">
        <v>79</v>
      </c>
      <c r="AE14" s="13" t="s">
        <v>38</v>
      </c>
      <c r="AF14" s="8">
        <v>428</v>
      </c>
      <c r="AG14" s="24">
        <f t="shared" si="0"/>
        <v>280</v>
      </c>
    </row>
    <row r="15" spans="1:34" x14ac:dyDescent="0.25">
      <c r="A15" s="12" t="s">
        <v>13</v>
      </c>
      <c r="B15" s="12">
        <v>50</v>
      </c>
      <c r="C15" s="13" t="s">
        <v>42</v>
      </c>
      <c r="D15" s="13" t="s">
        <v>38</v>
      </c>
      <c r="E15" s="8">
        <v>883</v>
      </c>
      <c r="F15" s="13"/>
      <c r="G15" s="13"/>
      <c r="H15" s="8"/>
      <c r="I15" s="13"/>
      <c r="J15" s="13"/>
      <c r="K15" s="8"/>
      <c r="L15" s="13" t="s">
        <v>62</v>
      </c>
      <c r="M15" s="13" t="s">
        <v>38</v>
      </c>
      <c r="N15" s="8">
        <v>1892</v>
      </c>
      <c r="O15" s="13"/>
      <c r="P15" s="13"/>
      <c r="Q15" s="8"/>
      <c r="R15" s="13"/>
      <c r="S15" s="13"/>
      <c r="T15" s="8"/>
      <c r="U15" s="13"/>
      <c r="V15" s="13"/>
      <c r="W15" s="8"/>
      <c r="X15" s="13"/>
      <c r="Y15" s="13" t="s">
        <v>38</v>
      </c>
      <c r="Z15" s="8">
        <v>1080</v>
      </c>
      <c r="AA15" s="13"/>
      <c r="AB15" s="13"/>
      <c r="AC15" s="8"/>
      <c r="AD15" s="13"/>
      <c r="AE15" s="13"/>
      <c r="AF15" s="8"/>
      <c r="AG15" s="24">
        <f t="shared" si="0"/>
        <v>883</v>
      </c>
    </row>
    <row r="16" spans="1:34" x14ac:dyDescent="0.25">
      <c r="A16" s="12" t="s">
        <v>14</v>
      </c>
      <c r="B16" s="25">
        <v>1000</v>
      </c>
      <c r="C16" s="13"/>
      <c r="D16" s="13"/>
      <c r="E16" s="8"/>
      <c r="F16" s="13"/>
      <c r="G16" s="13"/>
      <c r="H16" s="8"/>
      <c r="I16" s="13" t="s">
        <v>56</v>
      </c>
      <c r="J16" s="13" t="s">
        <v>38</v>
      </c>
      <c r="K16" s="8">
        <v>250</v>
      </c>
      <c r="L16" s="13" t="s">
        <v>56</v>
      </c>
      <c r="M16" s="13" t="s">
        <v>38</v>
      </c>
      <c r="N16" s="8">
        <v>315</v>
      </c>
      <c r="O16" s="13" t="s">
        <v>68</v>
      </c>
      <c r="P16" s="13" t="s">
        <v>38</v>
      </c>
      <c r="Q16" s="8">
        <v>229</v>
      </c>
      <c r="R16" s="13"/>
      <c r="S16" s="13"/>
      <c r="T16" s="8"/>
      <c r="U16" s="13"/>
      <c r="V16" s="13"/>
      <c r="W16" s="8"/>
      <c r="X16" s="13"/>
      <c r="Y16" s="13" t="s">
        <v>38</v>
      </c>
      <c r="Z16" s="8">
        <v>281</v>
      </c>
      <c r="AA16" s="13"/>
      <c r="AB16" s="13"/>
      <c r="AC16" s="8"/>
      <c r="AD16" s="13" t="s">
        <v>56</v>
      </c>
      <c r="AE16" s="13" t="s">
        <v>38</v>
      </c>
      <c r="AF16" s="8">
        <v>345</v>
      </c>
      <c r="AG16" s="24">
        <f t="shared" si="0"/>
        <v>229</v>
      </c>
    </row>
    <row r="17" spans="1:34" x14ac:dyDescent="0.25">
      <c r="A17" s="12" t="s">
        <v>15</v>
      </c>
      <c r="B17" s="12">
        <v>50</v>
      </c>
      <c r="C17" s="13"/>
      <c r="D17" s="13"/>
      <c r="E17" s="8"/>
      <c r="F17" s="13"/>
      <c r="G17" s="13"/>
      <c r="H17" s="8"/>
      <c r="I17" s="13"/>
      <c r="J17" s="13"/>
      <c r="K17" s="8"/>
      <c r="L17" s="13"/>
      <c r="M17" s="13"/>
      <c r="N17" s="8"/>
      <c r="O17" s="13"/>
      <c r="P17" s="13"/>
      <c r="Q17" s="8"/>
      <c r="R17" s="13"/>
      <c r="S17" s="13"/>
      <c r="T17" s="8"/>
      <c r="U17" s="13"/>
      <c r="V17" s="13"/>
      <c r="W17" s="8"/>
      <c r="X17" s="13"/>
      <c r="Y17" s="13" t="s">
        <v>38</v>
      </c>
      <c r="Z17" s="8">
        <v>100750</v>
      </c>
      <c r="AA17" s="13"/>
      <c r="AB17" s="13"/>
      <c r="AC17" s="8"/>
      <c r="AD17" s="13" t="s">
        <v>80</v>
      </c>
      <c r="AE17" s="13" t="s">
        <v>38</v>
      </c>
      <c r="AF17" s="8">
        <v>75111</v>
      </c>
      <c r="AG17" s="24">
        <f t="shared" si="0"/>
        <v>75111</v>
      </c>
      <c r="AH17" t="s">
        <v>93</v>
      </c>
    </row>
    <row r="18" spans="1:34" x14ac:dyDescent="0.25">
      <c r="A18" s="12" t="s">
        <v>16</v>
      </c>
      <c r="B18" s="12">
        <v>168</v>
      </c>
      <c r="C18" s="13"/>
      <c r="D18" s="13"/>
      <c r="E18" s="8"/>
      <c r="F18" s="13" t="s">
        <v>48</v>
      </c>
      <c r="G18" s="13" t="s">
        <v>38</v>
      </c>
      <c r="H18" s="8">
        <v>6189</v>
      </c>
      <c r="I18" s="13" t="s">
        <v>53</v>
      </c>
      <c r="J18" s="13" t="s">
        <v>38</v>
      </c>
      <c r="K18" s="8">
        <v>5645</v>
      </c>
      <c r="L18" s="13"/>
      <c r="M18" s="13"/>
      <c r="N18" s="8"/>
      <c r="O18" s="13"/>
      <c r="P18" s="13"/>
      <c r="Q18" s="8"/>
      <c r="R18" s="13"/>
      <c r="S18" s="13"/>
      <c r="T18" s="8"/>
      <c r="U18" s="13" t="s">
        <v>53</v>
      </c>
      <c r="V18" s="13" t="s">
        <v>38</v>
      </c>
      <c r="W18" s="8">
        <v>6168</v>
      </c>
      <c r="X18" s="13"/>
      <c r="Y18" s="13" t="s">
        <v>38</v>
      </c>
      <c r="Z18" s="8">
        <v>6990</v>
      </c>
      <c r="AA18" s="13"/>
      <c r="AB18" s="13"/>
      <c r="AC18" s="8"/>
      <c r="AD18" s="13"/>
      <c r="AE18" s="13"/>
      <c r="AF18" s="8"/>
      <c r="AG18" s="24">
        <f t="shared" si="0"/>
        <v>5645</v>
      </c>
    </row>
    <row r="19" spans="1:34" x14ac:dyDescent="0.25">
      <c r="A19" s="12" t="s">
        <v>17</v>
      </c>
      <c r="B19" s="12">
        <v>2</v>
      </c>
      <c r="C19" s="13"/>
      <c r="D19" s="13"/>
      <c r="E19" s="8"/>
      <c r="F19" s="13"/>
      <c r="G19" s="13"/>
      <c r="H19" s="8"/>
      <c r="I19" s="13"/>
      <c r="J19" s="13"/>
      <c r="K19" s="8"/>
      <c r="L19" s="13"/>
      <c r="M19" s="13"/>
      <c r="N19" s="8"/>
      <c r="O19" s="13"/>
      <c r="P19" s="13"/>
      <c r="Q19" s="8"/>
      <c r="R19" s="13"/>
      <c r="S19" s="13"/>
      <c r="T19" s="8"/>
      <c r="U19" s="13"/>
      <c r="V19" s="13"/>
      <c r="W19" s="8"/>
      <c r="X19" s="13" t="s">
        <v>90</v>
      </c>
      <c r="Y19" s="13" t="s">
        <v>38</v>
      </c>
      <c r="Z19" s="8">
        <v>1148750</v>
      </c>
      <c r="AA19" s="13"/>
      <c r="AB19" s="13"/>
      <c r="AC19" s="8"/>
      <c r="AD19" s="13"/>
      <c r="AE19" s="13"/>
      <c r="AF19" s="8"/>
      <c r="AG19" s="24">
        <f t="shared" si="0"/>
        <v>1148750</v>
      </c>
      <c r="AH19" t="s">
        <v>85</v>
      </c>
    </row>
    <row r="20" spans="1:34" x14ac:dyDescent="0.25">
      <c r="A20" s="12" t="s">
        <v>18</v>
      </c>
      <c r="B20" s="12">
        <v>20</v>
      </c>
      <c r="C20" s="13"/>
      <c r="D20" s="13"/>
      <c r="E20" s="8"/>
      <c r="F20" s="13"/>
      <c r="G20" s="13"/>
      <c r="H20" s="8"/>
      <c r="I20" s="13"/>
      <c r="J20" s="13"/>
      <c r="K20" s="8"/>
      <c r="L20" s="13" t="s">
        <v>63</v>
      </c>
      <c r="M20" s="13" t="s">
        <v>38</v>
      </c>
      <c r="N20" s="8">
        <v>99795</v>
      </c>
      <c r="O20" s="13"/>
      <c r="P20" s="13"/>
      <c r="Q20" s="8"/>
      <c r="R20" s="13"/>
      <c r="S20" s="13"/>
      <c r="T20" s="8"/>
      <c r="U20" s="13" t="s">
        <v>54</v>
      </c>
      <c r="V20" s="13" t="s">
        <v>38</v>
      </c>
      <c r="W20" s="8">
        <v>61707</v>
      </c>
      <c r="X20" s="13"/>
      <c r="Y20" s="13" t="s">
        <v>38</v>
      </c>
      <c r="Z20" s="8">
        <v>84500</v>
      </c>
      <c r="AA20" s="13"/>
      <c r="AB20" s="13" t="s">
        <v>38</v>
      </c>
      <c r="AC20" s="8">
        <v>93307</v>
      </c>
      <c r="AD20" s="13"/>
      <c r="AE20" s="13"/>
      <c r="AF20" s="8"/>
      <c r="AG20" s="24">
        <f t="shared" si="0"/>
        <v>61707</v>
      </c>
    </row>
    <row r="21" spans="1:34" x14ac:dyDescent="0.25">
      <c r="A21" s="12" t="s">
        <v>19</v>
      </c>
      <c r="B21" s="12">
        <v>150</v>
      </c>
      <c r="C21" s="13"/>
      <c r="D21" s="13"/>
      <c r="E21" s="8"/>
      <c r="F21" s="13"/>
      <c r="G21" s="13"/>
      <c r="H21" s="8"/>
      <c r="I21" s="13"/>
      <c r="J21" s="13"/>
      <c r="K21" s="8"/>
      <c r="L21" s="13"/>
      <c r="M21" s="13"/>
      <c r="N21" s="8"/>
      <c r="O21" s="13"/>
      <c r="P21" s="13"/>
      <c r="Q21" s="8"/>
      <c r="R21" s="13"/>
      <c r="S21" s="13" t="s">
        <v>38</v>
      </c>
      <c r="T21" s="8">
        <v>105372</v>
      </c>
      <c r="U21" s="13" t="s">
        <v>54</v>
      </c>
      <c r="V21" s="13" t="s">
        <v>38</v>
      </c>
      <c r="W21" s="8">
        <v>65000</v>
      </c>
      <c r="X21" s="13"/>
      <c r="Y21" s="13" t="s">
        <v>38</v>
      </c>
      <c r="Z21" s="8">
        <v>84500</v>
      </c>
      <c r="AA21" s="13"/>
      <c r="AB21" s="13"/>
      <c r="AC21" s="8"/>
      <c r="AD21" s="13"/>
      <c r="AE21" s="13"/>
      <c r="AF21" s="8"/>
      <c r="AG21" s="24">
        <f t="shared" si="0"/>
        <v>65000</v>
      </c>
    </row>
    <row r="22" spans="1:34" x14ac:dyDescent="0.25">
      <c r="A22" s="12" t="s">
        <v>20</v>
      </c>
      <c r="B22" s="12">
        <v>20</v>
      </c>
      <c r="C22" s="13" t="s">
        <v>43</v>
      </c>
      <c r="D22" s="13" t="s">
        <v>38</v>
      </c>
      <c r="E22" s="8">
        <v>1323</v>
      </c>
      <c r="F22" s="13"/>
      <c r="G22" s="13"/>
      <c r="H22" s="8"/>
      <c r="I22" s="13"/>
      <c r="J22" s="13"/>
      <c r="K22" s="8"/>
      <c r="L22" s="13" t="s">
        <v>64</v>
      </c>
      <c r="M22" s="13" t="s">
        <v>38</v>
      </c>
      <c r="N22" s="8">
        <v>1600</v>
      </c>
      <c r="O22" s="13" t="s">
        <v>69</v>
      </c>
      <c r="P22" s="13" t="s">
        <v>38</v>
      </c>
      <c r="Q22" s="8">
        <v>1365</v>
      </c>
      <c r="R22" s="13"/>
      <c r="S22" s="13"/>
      <c r="T22" s="8"/>
      <c r="U22" s="13" t="s">
        <v>54</v>
      </c>
      <c r="V22" s="13" t="s">
        <v>38</v>
      </c>
      <c r="W22" s="8">
        <v>675</v>
      </c>
      <c r="X22" s="13"/>
      <c r="Y22" s="13"/>
      <c r="Z22" s="8"/>
      <c r="AA22" s="13"/>
      <c r="AB22" s="13" t="s">
        <v>38</v>
      </c>
      <c r="AC22" s="8">
        <v>3628</v>
      </c>
      <c r="AD22" s="13" t="s">
        <v>54</v>
      </c>
      <c r="AE22" s="13" t="s">
        <v>38</v>
      </c>
      <c r="AF22" s="8">
        <v>977</v>
      </c>
      <c r="AG22" s="24">
        <f t="shared" si="0"/>
        <v>675</v>
      </c>
    </row>
    <row r="23" spans="1:34" x14ac:dyDescent="0.25">
      <c r="A23" s="12" t="s">
        <v>21</v>
      </c>
      <c r="B23" s="12">
        <v>100</v>
      </c>
      <c r="C23" s="13" t="s">
        <v>41</v>
      </c>
      <c r="D23" s="13" t="s">
        <v>38</v>
      </c>
      <c r="E23" s="8">
        <v>605</v>
      </c>
      <c r="F23" s="13"/>
      <c r="G23" s="13"/>
      <c r="H23" s="8"/>
      <c r="I23" s="13"/>
      <c r="J23" s="13"/>
      <c r="K23" s="8"/>
      <c r="L23" s="13" t="s">
        <v>62</v>
      </c>
      <c r="M23" s="13" t="s">
        <v>38</v>
      </c>
      <c r="N23" s="8">
        <v>1046</v>
      </c>
      <c r="O23" s="13"/>
      <c r="P23" s="13"/>
      <c r="Q23" s="8"/>
      <c r="R23" s="13"/>
      <c r="S23" s="13"/>
      <c r="T23" s="8"/>
      <c r="U23" s="13" t="s">
        <v>43</v>
      </c>
      <c r="V23" s="13" t="s">
        <v>38</v>
      </c>
      <c r="W23" s="8">
        <v>1194</v>
      </c>
      <c r="X23" s="13"/>
      <c r="Y23" s="13" t="s">
        <v>38</v>
      </c>
      <c r="Z23" s="8">
        <v>1250</v>
      </c>
      <c r="AA23" s="13"/>
      <c r="AB23" s="13" t="s">
        <v>38</v>
      </c>
      <c r="AC23" s="8">
        <v>1631</v>
      </c>
      <c r="AD23" s="13" t="s">
        <v>81</v>
      </c>
      <c r="AE23" s="13" t="s">
        <v>38</v>
      </c>
      <c r="AF23" s="8">
        <v>1237</v>
      </c>
      <c r="AG23" s="24">
        <f t="shared" si="0"/>
        <v>605</v>
      </c>
    </row>
    <row r="24" spans="1:34" x14ac:dyDescent="0.25">
      <c r="A24" s="12" t="s">
        <v>22</v>
      </c>
      <c r="B24" s="12">
        <v>100</v>
      </c>
      <c r="C24" s="13" t="s">
        <v>41</v>
      </c>
      <c r="D24" s="13" t="s">
        <v>38</v>
      </c>
      <c r="E24" s="8">
        <v>625</v>
      </c>
      <c r="F24" s="13"/>
      <c r="G24" s="13"/>
      <c r="H24" s="8"/>
      <c r="I24" s="13"/>
      <c r="J24" s="13"/>
      <c r="K24" s="8"/>
      <c r="L24" s="13" t="s">
        <v>62</v>
      </c>
      <c r="M24" s="13" t="s">
        <v>38</v>
      </c>
      <c r="N24" s="8">
        <v>1138</v>
      </c>
      <c r="O24" s="13"/>
      <c r="P24" s="13"/>
      <c r="Q24" s="8"/>
      <c r="R24" s="13"/>
      <c r="S24" s="13"/>
      <c r="T24" s="8"/>
      <c r="U24" s="13" t="s">
        <v>43</v>
      </c>
      <c r="V24" s="13" t="s">
        <v>38</v>
      </c>
      <c r="W24" s="8">
        <v>1130</v>
      </c>
      <c r="X24" s="13"/>
      <c r="Y24" s="13" t="s">
        <v>38</v>
      </c>
      <c r="Z24" s="8">
        <v>1250</v>
      </c>
      <c r="AA24" s="13"/>
      <c r="AB24" s="13" t="s">
        <v>38</v>
      </c>
      <c r="AC24" s="8">
        <v>1834</v>
      </c>
      <c r="AD24" s="13" t="s">
        <v>43</v>
      </c>
      <c r="AE24" s="13" t="s">
        <v>38</v>
      </c>
      <c r="AF24" s="8">
        <v>1637</v>
      </c>
      <c r="AG24" s="24">
        <f t="shared" si="0"/>
        <v>625</v>
      </c>
    </row>
    <row r="25" spans="1:34" x14ac:dyDescent="0.25">
      <c r="A25" s="12" t="s">
        <v>23</v>
      </c>
      <c r="B25" s="12">
        <v>200</v>
      </c>
      <c r="C25" s="13" t="s">
        <v>41</v>
      </c>
      <c r="D25" s="13" t="s">
        <v>38</v>
      </c>
      <c r="E25" s="8">
        <v>665</v>
      </c>
      <c r="F25" s="13"/>
      <c r="G25" s="13"/>
      <c r="H25" s="8"/>
      <c r="I25" s="13"/>
      <c r="J25" s="13"/>
      <c r="K25" s="8"/>
      <c r="L25" s="13" t="s">
        <v>62</v>
      </c>
      <c r="M25" s="13" t="s">
        <v>38</v>
      </c>
      <c r="N25" s="8">
        <v>1231</v>
      </c>
      <c r="O25" s="13"/>
      <c r="P25" s="13"/>
      <c r="Q25" s="8"/>
      <c r="R25" s="13"/>
      <c r="S25" s="13"/>
      <c r="T25" s="8"/>
      <c r="U25" s="13" t="s">
        <v>60</v>
      </c>
      <c r="V25" s="13" t="s">
        <v>38</v>
      </c>
      <c r="W25" s="8">
        <v>1298</v>
      </c>
      <c r="X25" s="13"/>
      <c r="Y25" s="13" t="s">
        <v>38</v>
      </c>
      <c r="Z25" s="8">
        <v>1250</v>
      </c>
      <c r="AA25" s="13"/>
      <c r="AB25" s="13" t="s">
        <v>38</v>
      </c>
      <c r="AC25" s="8">
        <v>1985</v>
      </c>
      <c r="AD25" s="13" t="s">
        <v>81</v>
      </c>
      <c r="AE25" s="13" t="s">
        <v>38</v>
      </c>
      <c r="AF25" s="8">
        <v>1369</v>
      </c>
      <c r="AG25" s="24">
        <f t="shared" si="0"/>
        <v>665</v>
      </c>
    </row>
    <row r="26" spans="1:34" x14ac:dyDescent="0.25">
      <c r="A26" s="12" t="s">
        <v>24</v>
      </c>
      <c r="B26" s="12">
        <v>500</v>
      </c>
      <c r="C26" s="13" t="s">
        <v>41</v>
      </c>
      <c r="D26" s="13" t="s">
        <v>38</v>
      </c>
      <c r="E26" s="8">
        <v>405</v>
      </c>
      <c r="F26" s="13"/>
      <c r="G26" s="13"/>
      <c r="H26" s="8"/>
      <c r="I26" s="13"/>
      <c r="J26" s="13"/>
      <c r="K26" s="8"/>
      <c r="L26" s="13" t="s">
        <v>56</v>
      </c>
      <c r="M26" s="13" t="s">
        <v>38</v>
      </c>
      <c r="N26" s="8">
        <v>915</v>
      </c>
      <c r="O26" s="13"/>
      <c r="P26" s="13"/>
      <c r="Q26" s="8"/>
      <c r="R26" s="13"/>
      <c r="S26" s="13"/>
      <c r="T26" s="8"/>
      <c r="U26" s="13" t="s">
        <v>43</v>
      </c>
      <c r="V26" s="13" t="s">
        <v>38</v>
      </c>
      <c r="W26" s="8">
        <v>481</v>
      </c>
      <c r="X26" s="13"/>
      <c r="Y26" s="13" t="s">
        <v>38</v>
      </c>
      <c r="Z26" s="8">
        <v>585</v>
      </c>
      <c r="AA26" s="13"/>
      <c r="AB26" s="13" t="s">
        <v>38</v>
      </c>
      <c r="AC26" s="8">
        <v>781</v>
      </c>
      <c r="AD26" s="13" t="s">
        <v>43</v>
      </c>
      <c r="AE26" s="13" t="s">
        <v>38</v>
      </c>
      <c r="AF26" s="8">
        <v>708</v>
      </c>
      <c r="AG26" s="24">
        <f t="shared" si="0"/>
        <v>405</v>
      </c>
    </row>
    <row r="27" spans="1:34" x14ac:dyDescent="0.25">
      <c r="A27" s="12" t="s">
        <v>25</v>
      </c>
      <c r="B27" s="12">
        <v>200</v>
      </c>
      <c r="C27" s="13" t="s">
        <v>44</v>
      </c>
      <c r="D27" s="13" t="s">
        <v>38</v>
      </c>
      <c r="E27" s="8">
        <v>2943</v>
      </c>
      <c r="F27" s="13" t="s">
        <v>51</v>
      </c>
      <c r="G27" s="13" t="s">
        <v>50</v>
      </c>
      <c r="H27" s="8">
        <v>1886</v>
      </c>
      <c r="I27" s="13" t="s">
        <v>44</v>
      </c>
      <c r="J27" s="13" t="s">
        <v>38</v>
      </c>
      <c r="K27" s="8">
        <v>3900</v>
      </c>
      <c r="L27" s="13"/>
      <c r="M27" s="13"/>
      <c r="N27" s="8"/>
      <c r="O27" s="13"/>
      <c r="P27" s="13"/>
      <c r="Q27" s="8"/>
      <c r="R27" s="13"/>
      <c r="S27" s="13"/>
      <c r="T27" s="8"/>
      <c r="U27" s="13"/>
      <c r="V27" s="13"/>
      <c r="W27" s="8"/>
      <c r="X27" s="13"/>
      <c r="Y27" s="13" t="s">
        <v>38</v>
      </c>
      <c r="Z27" s="8">
        <v>2730</v>
      </c>
      <c r="AA27" s="13"/>
      <c r="AB27" s="13"/>
      <c r="AC27" s="8"/>
      <c r="AD27" s="13"/>
      <c r="AE27" s="13"/>
      <c r="AF27" s="8"/>
      <c r="AG27" s="24">
        <f t="shared" si="0"/>
        <v>1886</v>
      </c>
    </row>
    <row r="28" spans="1:34" x14ac:dyDescent="0.25">
      <c r="A28" s="12" t="s">
        <v>26</v>
      </c>
      <c r="B28" s="12">
        <v>300</v>
      </c>
      <c r="C28" s="13" t="s">
        <v>42</v>
      </c>
      <c r="D28" s="13" t="s">
        <v>38</v>
      </c>
      <c r="E28" s="8">
        <v>1950</v>
      </c>
      <c r="F28" s="13"/>
      <c r="G28" s="13"/>
      <c r="H28" s="8"/>
      <c r="I28" s="13" t="s">
        <v>57</v>
      </c>
      <c r="J28" s="13" t="s">
        <v>38</v>
      </c>
      <c r="K28" s="8">
        <v>7800</v>
      </c>
      <c r="L28" s="13"/>
      <c r="M28" s="13"/>
      <c r="N28" s="8"/>
      <c r="O28" s="13" t="s">
        <v>56</v>
      </c>
      <c r="P28" s="13" t="s">
        <v>70</v>
      </c>
      <c r="Q28" s="8">
        <v>8235</v>
      </c>
      <c r="R28" s="13"/>
      <c r="S28" s="13"/>
      <c r="T28" s="8"/>
      <c r="U28" s="13" t="s">
        <v>86</v>
      </c>
      <c r="V28" s="13" t="s">
        <v>38</v>
      </c>
      <c r="W28" s="8">
        <v>1821</v>
      </c>
      <c r="X28" s="13"/>
      <c r="Y28" s="13" t="s">
        <v>38</v>
      </c>
      <c r="Z28" s="8">
        <v>2370</v>
      </c>
      <c r="AA28" s="13"/>
      <c r="AB28" s="13" t="s">
        <v>38</v>
      </c>
      <c r="AC28" s="8">
        <v>2991</v>
      </c>
      <c r="AD28" s="13" t="s">
        <v>82</v>
      </c>
      <c r="AE28" s="13" t="s">
        <v>38</v>
      </c>
      <c r="AF28" s="8">
        <v>2522</v>
      </c>
      <c r="AG28" s="24">
        <f t="shared" si="0"/>
        <v>1821</v>
      </c>
    </row>
    <row r="29" spans="1:34" x14ac:dyDescent="0.25">
      <c r="A29" s="12" t="s">
        <v>27</v>
      </c>
      <c r="B29" s="12">
        <v>50</v>
      </c>
      <c r="C29" s="13" t="s">
        <v>45</v>
      </c>
      <c r="D29" s="13" t="s">
        <v>38</v>
      </c>
      <c r="E29" s="8">
        <v>5600</v>
      </c>
      <c r="F29" s="13"/>
      <c r="G29" s="13"/>
      <c r="H29" s="8"/>
      <c r="I29" s="13" t="s">
        <v>54</v>
      </c>
      <c r="J29" s="13" t="s">
        <v>38</v>
      </c>
      <c r="K29" s="8">
        <v>5460</v>
      </c>
      <c r="L29" s="13" t="s">
        <v>56</v>
      </c>
      <c r="M29" s="13" t="s">
        <v>70</v>
      </c>
      <c r="N29" s="8">
        <v>10769</v>
      </c>
      <c r="O29" s="13"/>
      <c r="P29" s="13"/>
      <c r="Q29" s="8"/>
      <c r="R29" s="13"/>
      <c r="S29" s="13" t="s">
        <v>34</v>
      </c>
      <c r="T29" s="8">
        <v>14000</v>
      </c>
      <c r="U29" s="13" t="s">
        <v>83</v>
      </c>
      <c r="V29" s="13" t="s">
        <v>38</v>
      </c>
      <c r="W29" s="8">
        <v>6500</v>
      </c>
      <c r="X29" s="13"/>
      <c r="Y29" s="13" t="s">
        <v>38</v>
      </c>
      <c r="Z29" s="8">
        <v>8000</v>
      </c>
      <c r="AA29" s="13"/>
      <c r="AB29" s="13" t="s">
        <v>38</v>
      </c>
      <c r="AC29" s="8">
        <v>10548</v>
      </c>
      <c r="AD29" s="13" t="s">
        <v>83</v>
      </c>
      <c r="AE29" s="13" t="s">
        <v>38</v>
      </c>
      <c r="AF29" s="8">
        <v>8889</v>
      </c>
      <c r="AG29" s="24">
        <f t="shared" si="0"/>
        <v>5460</v>
      </c>
    </row>
  </sheetData>
  <mergeCells count="10">
    <mergeCell ref="C1:E1"/>
    <mergeCell ref="F1:H1"/>
    <mergeCell ref="I1:K1"/>
    <mergeCell ref="L1:N1"/>
    <mergeCell ref="AD1:AF1"/>
    <mergeCell ref="O1:Q1"/>
    <mergeCell ref="R1:T1"/>
    <mergeCell ref="U1:W1"/>
    <mergeCell ref="X1:Z1"/>
    <mergeCell ref="AA1:A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workbookViewId="0">
      <selection activeCell="F10" sqref="F10"/>
    </sheetView>
  </sheetViews>
  <sheetFormatPr baseColWidth="10" defaultRowHeight="15" x14ac:dyDescent="0.25"/>
  <cols>
    <col min="1" max="1" width="31.5703125" customWidth="1"/>
    <col min="4" max="4" width="12.85546875" bestFit="1" customWidth="1"/>
  </cols>
  <sheetData>
    <row r="2" spans="1:7" x14ac:dyDescent="0.25">
      <c r="A2" s="19" t="s">
        <v>89</v>
      </c>
      <c r="B2" s="19"/>
      <c r="C2" s="19"/>
      <c r="D2" s="19"/>
      <c r="E2" s="19"/>
      <c r="F2" s="19"/>
      <c r="G2" s="19"/>
    </row>
    <row r="3" spans="1:7" x14ac:dyDescent="0.25">
      <c r="A3" s="14" t="s">
        <v>0</v>
      </c>
      <c r="B3" s="14" t="s">
        <v>28</v>
      </c>
      <c r="C3" s="15" t="s">
        <v>29</v>
      </c>
      <c r="D3" s="15" t="s">
        <v>30</v>
      </c>
      <c r="E3" s="16" t="s">
        <v>31</v>
      </c>
      <c r="F3" s="15" t="s">
        <v>87</v>
      </c>
      <c r="G3" s="17" t="s">
        <v>91</v>
      </c>
    </row>
    <row r="4" spans="1:7" x14ac:dyDescent="0.25">
      <c r="A4" s="12" t="s">
        <v>2</v>
      </c>
      <c r="B4" s="2">
        <v>50</v>
      </c>
      <c r="C4" s="5" t="s">
        <v>33</v>
      </c>
      <c r="D4" s="5" t="s">
        <v>34</v>
      </c>
      <c r="E4" s="8">
        <v>17945</v>
      </c>
      <c r="F4" s="6">
        <f>E4*B4</f>
        <v>897250</v>
      </c>
      <c r="G4" s="6">
        <f>F4*19%</f>
        <v>170477.5</v>
      </c>
    </row>
    <row r="5" spans="1:7" ht="25.5" x14ac:dyDescent="0.25">
      <c r="A5" s="12" t="s">
        <v>3</v>
      </c>
      <c r="B5" s="2">
        <v>2</v>
      </c>
      <c r="C5" s="5" t="s">
        <v>90</v>
      </c>
      <c r="D5" s="5" t="s">
        <v>38</v>
      </c>
      <c r="E5" s="8">
        <v>1170000</v>
      </c>
      <c r="F5" s="6">
        <f t="shared" ref="F5:F6" si="0">E5*B5</f>
        <v>2340000</v>
      </c>
      <c r="G5" s="6"/>
    </row>
    <row r="6" spans="1:7" ht="25.5" x14ac:dyDescent="0.25">
      <c r="A6" s="12" t="s">
        <v>17</v>
      </c>
      <c r="B6" s="2">
        <v>2</v>
      </c>
      <c r="C6" s="5" t="s">
        <v>90</v>
      </c>
      <c r="D6" s="5" t="s">
        <v>38</v>
      </c>
      <c r="E6" s="8">
        <v>1148750</v>
      </c>
      <c r="F6" s="6">
        <f t="shared" si="0"/>
        <v>2297500</v>
      </c>
      <c r="G6" s="6"/>
    </row>
    <row r="7" spans="1:7" x14ac:dyDescent="0.25">
      <c r="E7" s="5" t="s">
        <v>92</v>
      </c>
      <c r="F7" s="6">
        <f>SUM(F4:F6)</f>
        <v>5534750</v>
      </c>
      <c r="G7" s="18"/>
    </row>
    <row r="8" spans="1:7" x14ac:dyDescent="0.25">
      <c r="E8" s="5" t="s">
        <v>91</v>
      </c>
      <c r="F8" s="6">
        <f>G4</f>
        <v>170477.5</v>
      </c>
    </row>
    <row r="9" spans="1:7" x14ac:dyDescent="0.25">
      <c r="E9" s="10" t="s">
        <v>88</v>
      </c>
      <c r="F9" s="11">
        <f>F7+F8</f>
        <v>5705227.5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"/>
  <sheetViews>
    <sheetView workbookViewId="0">
      <selection activeCell="A4" sqref="A4:A8"/>
    </sheetView>
  </sheetViews>
  <sheetFormatPr baseColWidth="10" defaultRowHeight="15" x14ac:dyDescent="0.25"/>
  <cols>
    <col min="1" max="1" width="28.85546875" customWidth="1"/>
    <col min="4" max="4" width="12.85546875" bestFit="1" customWidth="1"/>
  </cols>
  <sheetData>
    <row r="2" spans="1:6" x14ac:dyDescent="0.25">
      <c r="A2" s="19" t="s">
        <v>89</v>
      </c>
      <c r="B2" s="19"/>
      <c r="C2" s="19"/>
      <c r="D2" s="19"/>
      <c r="E2" s="19"/>
      <c r="F2" s="19"/>
    </row>
    <row r="3" spans="1:6" x14ac:dyDescent="0.25">
      <c r="A3" s="1" t="s">
        <v>0</v>
      </c>
      <c r="B3" s="1" t="s">
        <v>28</v>
      </c>
      <c r="C3" s="9" t="s">
        <v>29</v>
      </c>
      <c r="D3" s="9" t="s">
        <v>30</v>
      </c>
      <c r="E3" s="4" t="s">
        <v>31</v>
      </c>
      <c r="F3" s="9" t="s">
        <v>87</v>
      </c>
    </row>
    <row r="4" spans="1:6" x14ac:dyDescent="0.25">
      <c r="A4" s="2" t="s">
        <v>1</v>
      </c>
      <c r="B4" s="2">
        <v>200</v>
      </c>
      <c r="C4" s="5" t="s">
        <v>47</v>
      </c>
      <c r="D4" s="5" t="s">
        <v>38</v>
      </c>
      <c r="E4" s="8">
        <v>70098</v>
      </c>
      <c r="F4" s="6">
        <f>E4*B4</f>
        <v>14019600</v>
      </c>
    </row>
    <row r="5" spans="1:6" ht="38.25" x14ac:dyDescent="0.25">
      <c r="A5" s="2" t="s">
        <v>18</v>
      </c>
      <c r="B5" s="2">
        <v>20</v>
      </c>
      <c r="C5" s="5" t="s">
        <v>54</v>
      </c>
      <c r="D5" s="5" t="s">
        <v>38</v>
      </c>
      <c r="E5" s="8">
        <v>61707</v>
      </c>
      <c r="F5" s="6">
        <f t="shared" ref="F5:F8" si="0">E5*B5</f>
        <v>1234140</v>
      </c>
    </row>
    <row r="6" spans="1:6" ht="38.25" x14ac:dyDescent="0.25">
      <c r="A6" s="2" t="s">
        <v>19</v>
      </c>
      <c r="B6" s="2">
        <v>150</v>
      </c>
      <c r="C6" s="5" t="s">
        <v>54</v>
      </c>
      <c r="D6" s="5" t="s">
        <v>38</v>
      </c>
      <c r="E6" s="8">
        <v>65000</v>
      </c>
      <c r="F6" s="6">
        <f t="shared" si="0"/>
        <v>9750000</v>
      </c>
    </row>
    <row r="7" spans="1:6" x14ac:dyDescent="0.25">
      <c r="A7" s="2" t="s">
        <v>20</v>
      </c>
      <c r="B7" s="2">
        <v>20</v>
      </c>
      <c r="C7" s="5" t="s">
        <v>54</v>
      </c>
      <c r="D7" s="5" t="s">
        <v>38</v>
      </c>
      <c r="E7" s="8">
        <v>675</v>
      </c>
      <c r="F7" s="6">
        <f t="shared" si="0"/>
        <v>13500</v>
      </c>
    </row>
    <row r="8" spans="1:6" x14ac:dyDescent="0.25">
      <c r="A8" s="2" t="s">
        <v>26</v>
      </c>
      <c r="B8" s="2">
        <v>300</v>
      </c>
      <c r="C8" s="5" t="s">
        <v>86</v>
      </c>
      <c r="D8" s="5" t="s">
        <v>38</v>
      </c>
      <c r="E8" s="8">
        <v>1821</v>
      </c>
      <c r="F8" s="6">
        <f t="shared" si="0"/>
        <v>546300</v>
      </c>
    </row>
    <row r="9" spans="1:6" x14ac:dyDescent="0.25">
      <c r="E9" s="10" t="s">
        <v>88</v>
      </c>
      <c r="F9" s="11">
        <f>SUM(F4:F8)</f>
        <v>25563540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"/>
  <sheetViews>
    <sheetView workbookViewId="0">
      <selection activeCell="A2" sqref="A2:F2"/>
    </sheetView>
  </sheetViews>
  <sheetFormatPr baseColWidth="10" defaultRowHeight="15" x14ac:dyDescent="0.25"/>
  <cols>
    <col min="1" max="1" width="28.7109375" customWidth="1"/>
    <col min="4" max="4" width="12.85546875" bestFit="1" customWidth="1"/>
  </cols>
  <sheetData>
    <row r="2" spans="1:6" x14ac:dyDescent="0.25">
      <c r="A2" s="19" t="s">
        <v>89</v>
      </c>
      <c r="B2" s="19"/>
      <c r="C2" s="19"/>
      <c r="D2" s="19"/>
      <c r="E2" s="19"/>
      <c r="F2" s="19"/>
    </row>
    <row r="3" spans="1:6" x14ac:dyDescent="0.25">
      <c r="A3" s="1" t="s">
        <v>0</v>
      </c>
      <c r="B3" s="1" t="s">
        <v>28</v>
      </c>
      <c r="C3" s="9" t="s">
        <v>29</v>
      </c>
      <c r="D3" s="9" t="s">
        <v>30</v>
      </c>
      <c r="E3" s="4" t="s">
        <v>31</v>
      </c>
      <c r="F3" s="9" t="s">
        <v>87</v>
      </c>
    </row>
    <row r="4" spans="1:6" x14ac:dyDescent="0.25">
      <c r="A4" s="2" t="s">
        <v>5</v>
      </c>
      <c r="B4" s="2">
        <v>10</v>
      </c>
      <c r="C4" s="5"/>
      <c r="D4" s="5" t="s">
        <v>38</v>
      </c>
      <c r="E4" s="8">
        <v>67700</v>
      </c>
      <c r="F4" s="6">
        <f>E4*B4</f>
        <v>677000</v>
      </c>
    </row>
    <row r="5" spans="1:6" x14ac:dyDescent="0.25">
      <c r="E5" s="10" t="s">
        <v>88</v>
      </c>
      <c r="F5" s="11">
        <f>SUM(F4)</f>
        <v>677000</v>
      </c>
    </row>
  </sheetData>
  <mergeCells count="1"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7"/>
  <sheetViews>
    <sheetView workbookViewId="0">
      <selection activeCell="A2" sqref="A2:F2"/>
    </sheetView>
  </sheetViews>
  <sheetFormatPr baseColWidth="10" defaultRowHeight="15" x14ac:dyDescent="0.25"/>
  <cols>
    <col min="1" max="1" width="28.42578125" customWidth="1"/>
    <col min="4" max="4" width="12.85546875" bestFit="1" customWidth="1"/>
  </cols>
  <sheetData>
    <row r="2" spans="1:6" x14ac:dyDescent="0.25">
      <c r="A2" s="19" t="s">
        <v>89</v>
      </c>
      <c r="B2" s="19"/>
      <c r="C2" s="19"/>
      <c r="D2" s="19"/>
      <c r="E2" s="19"/>
      <c r="F2" s="19"/>
    </row>
    <row r="3" spans="1:6" x14ac:dyDescent="0.25">
      <c r="A3" s="1" t="s">
        <v>0</v>
      </c>
      <c r="B3" s="1" t="s">
        <v>28</v>
      </c>
      <c r="C3" s="9" t="s">
        <v>29</v>
      </c>
      <c r="D3" s="9" t="s">
        <v>30</v>
      </c>
      <c r="E3" s="4" t="s">
        <v>31</v>
      </c>
      <c r="F3" s="9" t="s">
        <v>87</v>
      </c>
    </row>
    <row r="4" spans="1:6" ht="25.5" x14ac:dyDescent="0.25">
      <c r="A4" s="12" t="s">
        <v>8</v>
      </c>
      <c r="B4" s="12">
        <v>50</v>
      </c>
      <c r="C4" s="13" t="s">
        <v>66</v>
      </c>
      <c r="D4" s="13" t="s">
        <v>50</v>
      </c>
      <c r="E4" s="8">
        <v>91765</v>
      </c>
      <c r="F4" s="6">
        <f>E4*B4</f>
        <v>4588250</v>
      </c>
    </row>
    <row r="5" spans="1:6" x14ac:dyDescent="0.25">
      <c r="A5" s="12" t="s">
        <v>9</v>
      </c>
      <c r="B5" s="12">
        <v>5</v>
      </c>
      <c r="C5" s="13" t="s">
        <v>59</v>
      </c>
      <c r="D5" s="13" t="s">
        <v>38</v>
      </c>
      <c r="E5" s="8">
        <v>15882</v>
      </c>
      <c r="F5" s="6">
        <f t="shared" ref="F5:F6" si="0">E5*B5</f>
        <v>79410</v>
      </c>
    </row>
    <row r="6" spans="1:6" ht="25.5" x14ac:dyDescent="0.25">
      <c r="A6" s="2" t="s">
        <v>14</v>
      </c>
      <c r="B6" s="3">
        <v>1000</v>
      </c>
      <c r="C6" s="5" t="s">
        <v>68</v>
      </c>
      <c r="D6" s="5" t="s">
        <v>38</v>
      </c>
      <c r="E6" s="8">
        <v>229</v>
      </c>
      <c r="F6" s="6">
        <f t="shared" si="0"/>
        <v>229000</v>
      </c>
    </row>
    <row r="7" spans="1:6" x14ac:dyDescent="0.25">
      <c r="E7" s="10" t="s">
        <v>88</v>
      </c>
      <c r="F7" s="11">
        <f>SUM(F4:F6)</f>
        <v>4896660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6"/>
  <sheetViews>
    <sheetView workbookViewId="0">
      <selection activeCell="A2" sqref="A2:F2"/>
    </sheetView>
  </sheetViews>
  <sheetFormatPr baseColWidth="10" defaultRowHeight="15" x14ac:dyDescent="0.25"/>
  <cols>
    <col min="1" max="1" width="29.5703125" customWidth="1"/>
    <col min="4" max="4" width="12.85546875" bestFit="1" customWidth="1"/>
  </cols>
  <sheetData>
    <row r="2" spans="1:6" x14ac:dyDescent="0.25">
      <c r="A2" s="19" t="s">
        <v>89</v>
      </c>
      <c r="B2" s="19"/>
      <c r="C2" s="19"/>
      <c r="D2" s="19"/>
      <c r="E2" s="19"/>
      <c r="F2" s="19"/>
    </row>
    <row r="3" spans="1:6" x14ac:dyDescent="0.25">
      <c r="A3" s="1" t="s">
        <v>0</v>
      </c>
      <c r="B3" s="1" t="s">
        <v>28</v>
      </c>
      <c r="C3" s="9" t="s">
        <v>29</v>
      </c>
      <c r="D3" s="9" t="s">
        <v>30</v>
      </c>
      <c r="E3" s="4" t="s">
        <v>31</v>
      </c>
      <c r="F3" s="9" t="s">
        <v>87</v>
      </c>
    </row>
    <row r="4" spans="1:6" x14ac:dyDescent="0.25">
      <c r="A4" s="2" t="s">
        <v>16</v>
      </c>
      <c r="B4" s="2">
        <v>168</v>
      </c>
      <c r="C4" s="5" t="s">
        <v>53</v>
      </c>
      <c r="D4" s="5" t="s">
        <v>38</v>
      </c>
      <c r="E4" s="8">
        <v>5645</v>
      </c>
      <c r="F4" s="6">
        <f>E4*B4</f>
        <v>948360</v>
      </c>
    </row>
    <row r="5" spans="1:6" x14ac:dyDescent="0.25">
      <c r="A5" s="2" t="s">
        <v>27</v>
      </c>
      <c r="B5" s="2">
        <v>50</v>
      </c>
      <c r="C5" s="5" t="s">
        <v>54</v>
      </c>
      <c r="D5" s="5" t="s">
        <v>38</v>
      </c>
      <c r="E5" s="8">
        <v>5460</v>
      </c>
      <c r="F5" s="6">
        <f>E5*B5</f>
        <v>273000</v>
      </c>
    </row>
    <row r="6" spans="1:6" x14ac:dyDescent="0.25">
      <c r="E6" s="10" t="s">
        <v>88</v>
      </c>
      <c r="F6" s="11">
        <f>SUM(F4:F5)</f>
        <v>1221360</v>
      </c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>
      <selection activeCell="A2" sqref="A2:F2"/>
    </sheetView>
  </sheetViews>
  <sheetFormatPr baseColWidth="10" defaultRowHeight="15" x14ac:dyDescent="0.25"/>
  <cols>
    <col min="1" max="1" width="30" customWidth="1"/>
    <col min="4" max="4" width="12.85546875" bestFit="1" customWidth="1"/>
  </cols>
  <sheetData>
    <row r="2" spans="1:6" x14ac:dyDescent="0.25">
      <c r="A2" s="19" t="s">
        <v>89</v>
      </c>
      <c r="B2" s="19"/>
      <c r="C2" s="19"/>
      <c r="D2" s="19"/>
      <c r="E2" s="19"/>
      <c r="F2" s="19"/>
    </row>
    <row r="3" spans="1:6" x14ac:dyDescent="0.25">
      <c r="A3" s="1" t="s">
        <v>0</v>
      </c>
      <c r="B3" s="1" t="s">
        <v>28</v>
      </c>
      <c r="C3" s="9" t="s">
        <v>29</v>
      </c>
      <c r="D3" s="9" t="s">
        <v>30</v>
      </c>
      <c r="E3" s="4" t="s">
        <v>31</v>
      </c>
      <c r="F3" s="9" t="s">
        <v>87</v>
      </c>
    </row>
    <row r="4" spans="1:6" x14ac:dyDescent="0.25">
      <c r="A4" s="2" t="s">
        <v>7</v>
      </c>
      <c r="B4" s="2">
        <v>20</v>
      </c>
      <c r="C4" s="5" t="s">
        <v>48</v>
      </c>
      <c r="D4" s="5" t="s">
        <v>49</v>
      </c>
      <c r="E4" s="8">
        <v>34185</v>
      </c>
      <c r="F4" s="6">
        <f>E4*B4</f>
        <v>683700</v>
      </c>
    </row>
    <row r="5" spans="1:6" x14ac:dyDescent="0.25">
      <c r="A5" s="2" t="s">
        <v>25</v>
      </c>
      <c r="B5" s="2">
        <v>200</v>
      </c>
      <c r="C5" s="5" t="s">
        <v>51</v>
      </c>
      <c r="D5" s="5" t="s">
        <v>50</v>
      </c>
      <c r="E5" s="8">
        <v>1886</v>
      </c>
      <c r="F5" s="6">
        <f>E5*B5</f>
        <v>377200</v>
      </c>
    </row>
    <row r="6" spans="1:6" x14ac:dyDescent="0.25">
      <c r="E6" s="10" t="s">
        <v>88</v>
      </c>
      <c r="F6" s="11">
        <f>SUM(F4:F5)</f>
        <v>1060900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3"/>
  <sheetViews>
    <sheetView workbookViewId="0">
      <selection activeCell="A4" sqref="A4"/>
    </sheetView>
  </sheetViews>
  <sheetFormatPr baseColWidth="10" defaultRowHeight="15" x14ac:dyDescent="0.25"/>
  <cols>
    <col min="1" max="1" width="36.85546875" customWidth="1"/>
    <col min="4" max="4" width="12.85546875" bestFit="1" customWidth="1"/>
  </cols>
  <sheetData>
    <row r="2" spans="1:6" x14ac:dyDescent="0.25">
      <c r="A2" s="19" t="s">
        <v>89</v>
      </c>
      <c r="B2" s="19"/>
      <c r="C2" s="19"/>
      <c r="D2" s="19"/>
      <c r="E2" s="19"/>
      <c r="F2" s="19"/>
    </row>
    <row r="3" spans="1:6" x14ac:dyDescent="0.25">
      <c r="A3" s="1" t="s">
        <v>0</v>
      </c>
      <c r="B3" s="1" t="s">
        <v>28</v>
      </c>
      <c r="C3" s="9" t="s">
        <v>29</v>
      </c>
      <c r="D3" s="9" t="s">
        <v>30</v>
      </c>
      <c r="E3" s="4" t="s">
        <v>31</v>
      </c>
      <c r="F3" s="9" t="s">
        <v>87</v>
      </c>
    </row>
    <row r="4" spans="1:6" x14ac:dyDescent="0.25">
      <c r="A4" s="2" t="s">
        <v>4</v>
      </c>
      <c r="B4" s="2">
        <v>2</v>
      </c>
      <c r="C4" s="5" t="s">
        <v>35</v>
      </c>
      <c r="D4" s="5" t="s">
        <v>36</v>
      </c>
      <c r="E4" s="8">
        <v>332800</v>
      </c>
      <c r="F4" s="6">
        <f>E4*B4</f>
        <v>665600</v>
      </c>
    </row>
    <row r="5" spans="1:6" ht="18" customHeight="1" x14ac:dyDescent="0.25">
      <c r="A5" s="2" t="s">
        <v>6</v>
      </c>
      <c r="B5" s="2">
        <v>170</v>
      </c>
      <c r="C5" s="5" t="s">
        <v>37</v>
      </c>
      <c r="D5" s="5" t="s">
        <v>38</v>
      </c>
      <c r="E5" s="8">
        <v>26050</v>
      </c>
      <c r="F5" s="6">
        <f t="shared" ref="F5:F12" si="0">E5*B5</f>
        <v>4428500</v>
      </c>
    </row>
    <row r="6" spans="1:6" x14ac:dyDescent="0.25">
      <c r="A6" s="2" t="s">
        <v>11</v>
      </c>
      <c r="B6" s="2">
        <v>2</v>
      </c>
      <c r="C6" s="5" t="s">
        <v>40</v>
      </c>
      <c r="D6" s="5" t="s">
        <v>38</v>
      </c>
      <c r="E6" s="8">
        <v>127272</v>
      </c>
      <c r="F6" s="6">
        <f t="shared" si="0"/>
        <v>254544</v>
      </c>
    </row>
    <row r="7" spans="1:6" x14ac:dyDescent="0.25">
      <c r="A7" s="2" t="s">
        <v>12</v>
      </c>
      <c r="B7" s="2">
        <v>500</v>
      </c>
      <c r="C7" s="5" t="s">
        <v>41</v>
      </c>
      <c r="D7" s="5" t="s">
        <v>38</v>
      </c>
      <c r="E7" s="8">
        <v>280</v>
      </c>
      <c r="F7" s="6">
        <f t="shared" si="0"/>
        <v>140000</v>
      </c>
    </row>
    <row r="8" spans="1:6" x14ac:dyDescent="0.25">
      <c r="A8" s="2" t="s">
        <v>13</v>
      </c>
      <c r="B8" s="2">
        <v>50</v>
      </c>
      <c r="C8" s="5" t="s">
        <v>42</v>
      </c>
      <c r="D8" s="5" t="s">
        <v>38</v>
      </c>
      <c r="E8" s="8">
        <v>883</v>
      </c>
      <c r="F8" s="6">
        <f t="shared" si="0"/>
        <v>44150</v>
      </c>
    </row>
    <row r="9" spans="1:6" x14ac:dyDescent="0.25">
      <c r="A9" s="2" t="s">
        <v>21</v>
      </c>
      <c r="B9" s="2">
        <v>100</v>
      </c>
      <c r="C9" s="5" t="s">
        <v>41</v>
      </c>
      <c r="D9" s="5" t="s">
        <v>38</v>
      </c>
      <c r="E9" s="8">
        <v>605</v>
      </c>
      <c r="F9" s="6">
        <f t="shared" si="0"/>
        <v>60500</v>
      </c>
    </row>
    <row r="10" spans="1:6" x14ac:dyDescent="0.25">
      <c r="A10" s="2" t="s">
        <v>22</v>
      </c>
      <c r="B10" s="2">
        <v>100</v>
      </c>
      <c r="C10" s="5" t="s">
        <v>41</v>
      </c>
      <c r="D10" s="5" t="s">
        <v>38</v>
      </c>
      <c r="E10" s="8">
        <v>625</v>
      </c>
      <c r="F10" s="6">
        <f t="shared" si="0"/>
        <v>62500</v>
      </c>
    </row>
    <row r="11" spans="1:6" x14ac:dyDescent="0.25">
      <c r="A11" s="2" t="s">
        <v>23</v>
      </c>
      <c r="B11" s="2">
        <v>200</v>
      </c>
      <c r="C11" s="5" t="s">
        <v>41</v>
      </c>
      <c r="D11" s="5" t="s">
        <v>38</v>
      </c>
      <c r="E11" s="8">
        <v>665</v>
      </c>
      <c r="F11" s="6">
        <f t="shared" si="0"/>
        <v>133000</v>
      </c>
    </row>
    <row r="12" spans="1:6" x14ac:dyDescent="0.25">
      <c r="A12" s="2" t="s">
        <v>24</v>
      </c>
      <c r="B12" s="2">
        <v>500</v>
      </c>
      <c r="C12" s="5" t="s">
        <v>41</v>
      </c>
      <c r="D12" s="5" t="s">
        <v>38</v>
      </c>
      <c r="E12" s="8">
        <v>405</v>
      </c>
      <c r="F12" s="6">
        <f t="shared" si="0"/>
        <v>202500</v>
      </c>
    </row>
    <row r="13" spans="1:6" x14ac:dyDescent="0.25">
      <c r="E13" s="10" t="s">
        <v>88</v>
      </c>
      <c r="F13" s="11">
        <f>SUM(F4:F12)</f>
        <v>5991294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DISPOSITIVOS</vt:lpstr>
      <vt:lpstr>INTERCOMERCIAL</vt:lpstr>
      <vt:lpstr>FUERTES MEJIA</vt:lpstr>
      <vt:lpstr>LM INSTRUMENTS</vt:lpstr>
      <vt:lpstr>VALANTY</vt:lpstr>
      <vt:lpstr>JANER</vt:lpstr>
      <vt:lpstr>COBO MEDICAL</vt:lpstr>
      <vt:lpstr>LIFE SUMINISTROS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Cartera</cp:lastModifiedBy>
  <dcterms:created xsi:type="dcterms:W3CDTF">2021-01-26T17:07:54Z</dcterms:created>
  <dcterms:modified xsi:type="dcterms:W3CDTF">2021-02-10T22:13:45Z</dcterms:modified>
</cp:coreProperties>
</file>