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"/>
    </mc:Choice>
  </mc:AlternateContent>
  <bookViews>
    <workbookView xWindow="0" yWindow="0" windowWidth="7470" windowHeight="2760"/>
  </bookViews>
  <sheets>
    <sheet name="CONVOCATORIA 32" sheetId="5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51" l="1"/>
  <c r="G77" i="51"/>
  <c r="G69" i="51"/>
  <c r="G68" i="51"/>
  <c r="H68" i="51" s="1"/>
  <c r="F68" i="51"/>
  <c r="H67" i="51"/>
  <c r="F67" i="51"/>
  <c r="G66" i="51"/>
  <c r="G65" i="51"/>
  <c r="G55" i="51"/>
  <c r="F55" i="51" s="1"/>
  <c r="G54" i="51"/>
  <c r="G53" i="51"/>
  <c r="G56" i="51" s="1"/>
  <c r="G44" i="51"/>
  <c r="F44" i="51" s="1"/>
  <c r="G43" i="51"/>
  <c r="H43" i="51" s="1"/>
  <c r="F43" i="51"/>
  <c r="G42" i="51"/>
  <c r="H42" i="51" s="1"/>
  <c r="F42" i="51"/>
  <c r="H41" i="51"/>
  <c r="G41" i="51"/>
  <c r="F41" i="51"/>
  <c r="G40" i="51"/>
  <c r="F40" i="51" s="1"/>
  <c r="G39" i="51"/>
  <c r="G38" i="51"/>
  <c r="H37" i="51"/>
  <c r="G37" i="51"/>
  <c r="F37" i="51"/>
  <c r="G36" i="51"/>
  <c r="F36" i="51" s="1"/>
  <c r="H35" i="51"/>
  <c r="F35" i="51"/>
  <c r="H34" i="51"/>
  <c r="F34" i="51"/>
  <c r="G26" i="51"/>
  <c r="G28" i="51" s="1"/>
  <c r="H25" i="51"/>
  <c r="F25" i="51"/>
  <c r="H24" i="51"/>
  <c r="F24" i="51"/>
  <c r="H23" i="51"/>
  <c r="F23" i="51"/>
  <c r="H22" i="51"/>
  <c r="G27" i="51" s="1"/>
  <c r="F22" i="51"/>
  <c r="H21" i="51"/>
  <c r="F21" i="51"/>
  <c r="G12" i="51"/>
  <c r="G11" i="51"/>
  <c r="H11" i="51" s="1"/>
  <c r="G10" i="51"/>
  <c r="H10" i="51" s="1"/>
  <c r="G14" i="51" s="1"/>
  <c r="F10" i="51"/>
  <c r="G9" i="51"/>
  <c r="H8" i="51"/>
  <c r="F8" i="51"/>
  <c r="H7" i="51"/>
  <c r="F7" i="51"/>
  <c r="G6" i="51"/>
  <c r="G13" i="51" s="1"/>
  <c r="G15" i="51" l="1"/>
  <c r="G70" i="51"/>
  <c r="G71" i="51" s="1"/>
  <c r="H36" i="51"/>
  <c r="H40" i="51"/>
  <c r="H44" i="51"/>
  <c r="G46" i="51" s="1"/>
  <c r="H55" i="51"/>
  <c r="G57" i="51" s="1"/>
  <c r="G58" i="51" s="1"/>
  <c r="G45" i="51"/>
  <c r="G47" i="51" l="1"/>
</calcChain>
</file>

<file path=xl/sharedStrings.xml><?xml version="1.0" encoding="utf-8"?>
<sst xmlns="http://schemas.openxmlformats.org/spreadsheetml/2006/main" count="162" uniqueCount="75">
  <si>
    <t>MARCA</t>
  </si>
  <si>
    <t>PRESENTACION</t>
  </si>
  <si>
    <t>CANTIDAD</t>
  </si>
  <si>
    <t>V. UNITARIO</t>
  </si>
  <si>
    <t>V. TOTAL</t>
  </si>
  <si>
    <t>IVA</t>
  </si>
  <si>
    <t>UNIDAD</t>
  </si>
  <si>
    <t>SUBTOTAL</t>
  </si>
  <si>
    <t>TOTAL</t>
  </si>
  <si>
    <t>JANER</t>
  </si>
  <si>
    <t>ITEM</t>
  </si>
  <si>
    <t>NOMBRE</t>
  </si>
  <si>
    <t>ALCOHOL GLICERINADO PARA DISPENSADOR X  850 ML</t>
  </si>
  <si>
    <t>BOLSA</t>
  </si>
  <si>
    <t>WEST</t>
  </si>
  <si>
    <t>APLICADORES DE MADERA</t>
  </si>
  <si>
    <t>INTECMA</t>
  </si>
  <si>
    <t>BOLSA RECOLECCION DE FLUIDOS LINER 1800 CC NUEVA GENERACION</t>
  </si>
  <si>
    <t>GLOBAL</t>
  </si>
  <si>
    <t>DESINFECTANTE DE ALTO NIVEL A BASE DE GLUTARALDEHIDO AL 2%</t>
  </si>
  <si>
    <t>GALON</t>
  </si>
  <si>
    <t>DETERGENTE LIQUIDO  NEUTRO CONCENTRADO DE ALTA ESPUMA</t>
  </si>
  <si>
    <t>GALoN</t>
  </si>
  <si>
    <t xml:space="preserve">JABON ENZIMATICO  X 1 LITRO </t>
  </si>
  <si>
    <t>FRASCO</t>
  </si>
  <si>
    <t xml:space="preserve">PREPODYNE SOLUCION </t>
  </si>
  <si>
    <t>CLAUDIA NASTUL</t>
  </si>
  <si>
    <t xml:space="preserve">BAJALENGUAS </t>
  </si>
  <si>
    <t>KENNEDY</t>
  </si>
  <si>
    <t>GUARDIAN DE SEGURIDAD ECOLOGICO 2.9 LITROS</t>
  </si>
  <si>
    <t>BASIC SALUD</t>
  </si>
  <si>
    <t>MASCARILLA PARA ANESTESIA N. 5</t>
  </si>
  <si>
    <t>GOLDEN CARE</t>
  </si>
  <si>
    <t>PAPEL CREPADO PARA VAPOR DE 54 CM X 100 MTS</t>
  </si>
  <si>
    <t>ROLLO</t>
  </si>
  <si>
    <t>NEWMWK</t>
  </si>
  <si>
    <t>PAQUETE PEQUEÑA CIRUGIA
 Contiene
 § 1 Funda para mesa de mayo.
 § 1 Bolsa para sutura.
 § 2 Sabanas plisadas.
 § 1 Indicador químico.
 § 1 Campo quirúrgico.
 § 1 Envolvederas.</t>
  </si>
  <si>
    <t>PAQUETE</t>
  </si>
  <si>
    <t>ESTERILICARE</t>
  </si>
  <si>
    <t>INTERCOMERCIAL</t>
  </si>
  <si>
    <t>BOLSA RECOLECCION DE FLUIDOS LINER 3200 CC NUEVA GENERACION</t>
  </si>
  <si>
    <t>CINTA DE ESTERILIZAR</t>
  </si>
  <si>
    <t>YIPAC</t>
  </si>
  <si>
    <t>CIRCUITO ANESTESIA ADULTO</t>
  </si>
  <si>
    <t>BIOLIFE</t>
  </si>
  <si>
    <t>CIRCUITO ANESTESIA PEDIATRICO</t>
  </si>
  <si>
    <t>DETERGENTE DESINFECTANTE A BASE DE AMONIO CUARTENARIO DE QUINTA GENERACION EN ESPUMA</t>
  </si>
  <si>
    <t>SURFASAFE</t>
  </si>
  <si>
    <t>GEL JALEA CONDUCTIVA ULTRASONIDO</t>
  </si>
  <si>
    <t>GUANTE DE EXAMEN EN NITRILO TALLA S Y M</t>
  </si>
  <si>
    <t>CAJA X 100 UND</t>
  </si>
  <si>
    <t>SELECTO DENT</t>
  </si>
  <si>
    <t>GUARDIAN DE SEGURIDAD ECOLOGICO 1.5 LITROS</t>
  </si>
  <si>
    <t>PLATIONCE</t>
  </si>
  <si>
    <t>MASCARILLA PARA ANESTESIA N. 6</t>
  </si>
  <si>
    <t>PAPEL EN Z PARA MONITOR FETAL - MEDIANA - MODELO FM20</t>
  </si>
  <si>
    <t>LIBRETA</t>
  </si>
  <si>
    <t>PAINMED</t>
  </si>
  <si>
    <t>PAPEL PARA ELECTRO SCHILLER AT101</t>
  </si>
  <si>
    <t>VALANTY</t>
  </si>
  <si>
    <t>COMPRESAS QUIRURGICAS ESTERILES</t>
  </si>
  <si>
    <t>LIFE CARE</t>
  </si>
  <si>
    <t xml:space="preserve">CURITAS REDONDAS </t>
  </si>
  <si>
    <t xml:space="preserve">CAJA  </t>
  </si>
  <si>
    <t>TUBO SUCCION SILICONADO PAQUETE X 3.6 METROS</t>
  </si>
  <si>
    <t>BIOFARDIX</t>
  </si>
  <si>
    <t xml:space="preserve">GASA HOSPITALARIA </t>
  </si>
  <si>
    <t>MEDICAL SIPLIES</t>
  </si>
  <si>
    <t>LAPIZ PARA ELECTROBISTURI</t>
  </si>
  <si>
    <t>MYH</t>
  </si>
  <si>
    <t>MASCARILLA PARA ANESTESIA N. 0</t>
  </si>
  <si>
    <t>MASCARILLA PARA ANESTESIA N. 4</t>
  </si>
  <si>
    <t>FUERTES MEJIA</t>
  </si>
  <si>
    <t>GLUCONATO DE CLORHEXIDINA EN SOLUCION TOPICA GERMICINA AL 2,3% X 30 ML EN UNIDOSIS</t>
  </si>
  <si>
    <t>SACHET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</si>
</sst>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Border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4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43" fontId="5" fillId="0" borderId="3" xfId="3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164" fontId="3" fillId="0" borderId="3" xfId="3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3" applyNumberFormat="1" applyFont="1" applyBorder="1"/>
    <xf numFmtId="3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164" fontId="4" fillId="0" borderId="3" xfId="3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64" fontId="3" fillId="0" borderId="3" xfId="3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4" fontId="3" fillId="0" borderId="3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164" fontId="4" fillId="3" borderId="3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vertical="center" wrapText="1"/>
    </xf>
    <xf numFmtId="43" fontId="5" fillId="0" borderId="0" xfId="3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Millares 3" xfId="2"/>
    <cellStyle name="Moned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79"/>
  <sheetViews>
    <sheetView tabSelected="1" workbookViewId="0">
      <selection activeCell="B81" sqref="B81"/>
    </sheetView>
  </sheetViews>
  <sheetFormatPr baseColWidth="10" defaultRowHeight="15" x14ac:dyDescent="0.25"/>
  <cols>
    <col min="1" max="1" width="5.28515625" customWidth="1"/>
    <col min="2" max="2" width="56.28515625" customWidth="1"/>
  </cols>
  <sheetData>
    <row r="4" spans="1:8" ht="15" customHeight="1" x14ac:dyDescent="0.25">
      <c r="A4" s="1"/>
      <c r="B4" s="31" t="s">
        <v>9</v>
      </c>
      <c r="C4" s="32"/>
      <c r="D4" s="2"/>
      <c r="E4" s="3"/>
      <c r="F4" s="4"/>
      <c r="G4" s="4"/>
    </row>
    <row r="5" spans="1:8" ht="15" customHeight="1" x14ac:dyDescent="0.25">
      <c r="A5" s="5" t="s">
        <v>10</v>
      </c>
      <c r="B5" s="6" t="s">
        <v>11</v>
      </c>
      <c r="C5" s="7" t="s">
        <v>1</v>
      </c>
      <c r="D5" s="7" t="s">
        <v>0</v>
      </c>
      <c r="E5" s="6" t="s">
        <v>2</v>
      </c>
      <c r="F5" s="8" t="s">
        <v>3</v>
      </c>
      <c r="G5" s="9" t="s">
        <v>4</v>
      </c>
      <c r="H5" s="9" t="s">
        <v>5</v>
      </c>
    </row>
    <row r="6" spans="1:8" ht="15" customHeight="1" x14ac:dyDescent="0.25">
      <c r="A6" s="10">
        <v>1</v>
      </c>
      <c r="B6" s="11" t="s">
        <v>12</v>
      </c>
      <c r="C6" s="12" t="s">
        <v>13</v>
      </c>
      <c r="D6" s="12" t="s">
        <v>14</v>
      </c>
      <c r="E6" s="12">
        <v>220</v>
      </c>
      <c r="F6" s="13">
        <v>25139</v>
      </c>
      <c r="G6" s="14">
        <f>+E6*F6</f>
        <v>5530580</v>
      </c>
      <c r="H6" s="15"/>
    </row>
    <row r="7" spans="1:8" ht="15" customHeight="1" x14ac:dyDescent="0.25">
      <c r="A7" s="10">
        <v>2</v>
      </c>
      <c r="B7" s="11" t="s">
        <v>15</v>
      </c>
      <c r="C7" s="12" t="s">
        <v>6</v>
      </c>
      <c r="D7" s="12" t="s">
        <v>16</v>
      </c>
      <c r="E7" s="16">
        <v>10000</v>
      </c>
      <c r="F7" s="13">
        <f>+G7/E7</f>
        <v>26.0504</v>
      </c>
      <c r="G7" s="14">
        <v>260504</v>
      </c>
      <c r="H7" s="15">
        <f>+G7*19%</f>
        <v>49495.76</v>
      </c>
    </row>
    <row r="8" spans="1:8" ht="15" customHeight="1" x14ac:dyDescent="0.25">
      <c r="A8" s="10">
        <v>3</v>
      </c>
      <c r="B8" s="11" t="s">
        <v>17</v>
      </c>
      <c r="C8" s="12" t="s">
        <v>6</v>
      </c>
      <c r="D8" s="12" t="s">
        <v>18</v>
      </c>
      <c r="E8" s="12">
        <v>60</v>
      </c>
      <c r="F8" s="13">
        <f>+G8/E8</f>
        <v>11145.378000000001</v>
      </c>
      <c r="G8" s="14">
        <v>668722.68000000005</v>
      </c>
      <c r="H8" s="15">
        <f t="shared" ref="H8:H11" si="0">+G8*19%</f>
        <v>127057.30920000002</v>
      </c>
    </row>
    <row r="9" spans="1:8" ht="15" customHeight="1" x14ac:dyDescent="0.25">
      <c r="A9" s="10">
        <v>4</v>
      </c>
      <c r="B9" s="11" t="s">
        <v>19</v>
      </c>
      <c r="C9" s="12" t="s">
        <v>20</v>
      </c>
      <c r="D9" s="12" t="s">
        <v>14</v>
      </c>
      <c r="E9" s="12">
        <v>30</v>
      </c>
      <c r="F9" s="13">
        <v>32273</v>
      </c>
      <c r="G9" s="14">
        <f t="shared" ref="G9:G12" si="1">+E9*F9</f>
        <v>968190</v>
      </c>
      <c r="H9" s="15"/>
    </row>
    <row r="10" spans="1:8" ht="15" customHeight="1" x14ac:dyDescent="0.25">
      <c r="A10" s="10">
        <v>5</v>
      </c>
      <c r="B10" s="11" t="s">
        <v>21</v>
      </c>
      <c r="C10" s="12" t="s">
        <v>22</v>
      </c>
      <c r="D10" s="12" t="s">
        <v>14</v>
      </c>
      <c r="E10" s="12">
        <v>48</v>
      </c>
      <c r="F10" s="13">
        <f>+G10/E10</f>
        <v>34831.092436974788</v>
      </c>
      <c r="G10" s="14">
        <f>1989552/1.19</f>
        <v>1671892.4369747899</v>
      </c>
      <c r="H10" s="15">
        <f t="shared" si="0"/>
        <v>317659.56302521011</v>
      </c>
    </row>
    <row r="11" spans="1:8" ht="15" customHeight="1" x14ac:dyDescent="0.25">
      <c r="A11" s="10">
        <v>6</v>
      </c>
      <c r="B11" s="11" t="s">
        <v>23</v>
      </c>
      <c r="C11" s="12" t="s">
        <v>24</v>
      </c>
      <c r="D11" s="12" t="s">
        <v>14</v>
      </c>
      <c r="E11" s="12">
        <v>100</v>
      </c>
      <c r="F11" s="13">
        <v>46948</v>
      </c>
      <c r="G11" s="14">
        <f t="shared" si="1"/>
        <v>4694800</v>
      </c>
      <c r="H11" s="15">
        <f t="shared" si="0"/>
        <v>892012</v>
      </c>
    </row>
    <row r="12" spans="1:8" ht="15" customHeight="1" x14ac:dyDescent="0.25">
      <c r="A12" s="10">
        <v>7</v>
      </c>
      <c r="B12" s="17" t="s">
        <v>25</v>
      </c>
      <c r="C12" s="12" t="s">
        <v>20</v>
      </c>
      <c r="D12" s="12" t="s">
        <v>14</v>
      </c>
      <c r="E12" s="12">
        <v>6</v>
      </c>
      <c r="F12" s="13">
        <v>82115</v>
      </c>
      <c r="G12" s="14">
        <f t="shared" si="1"/>
        <v>492690</v>
      </c>
      <c r="H12" s="15"/>
    </row>
    <row r="13" spans="1:8" ht="15" customHeight="1" x14ac:dyDescent="0.25">
      <c r="F13" s="18" t="s">
        <v>7</v>
      </c>
      <c r="G13" s="19">
        <f>SUM(G6:G12)</f>
        <v>14287379.11697479</v>
      </c>
      <c r="H13" s="3"/>
    </row>
    <row r="14" spans="1:8" ht="15" customHeight="1" x14ac:dyDescent="0.25">
      <c r="F14" s="18" t="s">
        <v>5</v>
      </c>
      <c r="G14" s="19">
        <f>SUM(H6:H12)</f>
        <v>1386224.6322252101</v>
      </c>
      <c r="H14" s="3"/>
    </row>
    <row r="15" spans="1:8" ht="15" customHeight="1" x14ac:dyDescent="0.25">
      <c r="F15" s="18" t="s">
        <v>8</v>
      </c>
      <c r="G15" s="19">
        <f>SUM(G13:G14)</f>
        <v>15673603.749199999</v>
      </c>
      <c r="H15" s="3"/>
    </row>
    <row r="16" spans="1:8" ht="15" customHeight="1" x14ac:dyDescent="0.25">
      <c r="F16" s="4"/>
      <c r="G16" s="4"/>
    </row>
    <row r="17" spans="1:8" ht="15" customHeight="1" x14ac:dyDescent="0.25">
      <c r="F17" s="4"/>
      <c r="G17" s="4"/>
    </row>
    <row r="18" spans="1:8" ht="15" customHeight="1" x14ac:dyDescent="0.25">
      <c r="F18" s="4"/>
      <c r="G18" s="4"/>
    </row>
    <row r="19" spans="1:8" ht="15" customHeight="1" x14ac:dyDescent="0.25">
      <c r="A19" s="1"/>
      <c r="B19" s="33" t="s">
        <v>26</v>
      </c>
      <c r="C19" s="33"/>
      <c r="D19" s="3"/>
      <c r="F19" s="4"/>
      <c r="G19" s="4"/>
    </row>
    <row r="20" spans="1:8" ht="15" customHeight="1" x14ac:dyDescent="0.25">
      <c r="A20" s="5" t="s">
        <v>10</v>
      </c>
      <c r="B20" s="6" t="s">
        <v>11</v>
      </c>
      <c r="C20" s="7" t="s">
        <v>1</v>
      </c>
      <c r="D20" s="6" t="s">
        <v>0</v>
      </c>
      <c r="E20" s="6" t="s">
        <v>2</v>
      </c>
      <c r="F20" s="8" t="s">
        <v>3</v>
      </c>
      <c r="G20" s="9" t="s">
        <v>4</v>
      </c>
      <c r="H20" s="9" t="s">
        <v>5</v>
      </c>
    </row>
    <row r="21" spans="1:8" ht="15" customHeight="1" x14ac:dyDescent="0.25">
      <c r="A21" s="10">
        <v>1</v>
      </c>
      <c r="B21" s="11" t="s">
        <v>27</v>
      </c>
      <c r="C21" s="12" t="s">
        <v>6</v>
      </c>
      <c r="D21" s="20" t="s">
        <v>28</v>
      </c>
      <c r="E21" s="16">
        <v>5000</v>
      </c>
      <c r="F21" s="21">
        <f>+G21/E21</f>
        <v>41.974788000000004</v>
      </c>
      <c r="G21" s="21">
        <v>209873.94</v>
      </c>
      <c r="H21" s="15">
        <f>+G21*19%</f>
        <v>39876.048600000002</v>
      </c>
    </row>
    <row r="22" spans="1:8" ht="15" customHeight="1" x14ac:dyDescent="0.25">
      <c r="A22" s="10">
        <v>2</v>
      </c>
      <c r="B22" s="11" t="s">
        <v>29</v>
      </c>
      <c r="C22" s="12" t="s">
        <v>6</v>
      </c>
      <c r="D22" s="20" t="s">
        <v>30</v>
      </c>
      <c r="E22" s="12">
        <v>200</v>
      </c>
      <c r="F22" s="21">
        <f>+G22/E22</f>
        <v>2892.8571000000002</v>
      </c>
      <c r="G22" s="21">
        <v>578571.42000000004</v>
      </c>
      <c r="H22" s="15">
        <f t="shared" ref="H22:H25" si="2">+G22*19%</f>
        <v>109928.56980000001</v>
      </c>
    </row>
    <row r="23" spans="1:8" ht="15" customHeight="1" x14ac:dyDescent="0.25">
      <c r="A23" s="10">
        <v>3</v>
      </c>
      <c r="B23" s="11" t="s">
        <v>31</v>
      </c>
      <c r="C23" s="12" t="s">
        <v>6</v>
      </c>
      <c r="D23" s="20" t="s">
        <v>32</v>
      </c>
      <c r="E23" s="12">
        <v>80</v>
      </c>
      <c r="F23" s="21">
        <f>+G23/E23</f>
        <v>4084.0335</v>
      </c>
      <c r="G23" s="21">
        <v>326722.68</v>
      </c>
      <c r="H23" s="15">
        <f t="shared" si="2"/>
        <v>62077.309199999996</v>
      </c>
    </row>
    <row r="24" spans="1:8" ht="15" customHeight="1" x14ac:dyDescent="0.25">
      <c r="A24" s="10">
        <v>4</v>
      </c>
      <c r="B24" s="11" t="s">
        <v>33</v>
      </c>
      <c r="C24" s="12" t="s">
        <v>34</v>
      </c>
      <c r="D24" s="20" t="s">
        <v>35</v>
      </c>
      <c r="E24" s="12">
        <v>50</v>
      </c>
      <c r="F24" s="21">
        <f>+G24/E24</f>
        <v>64096.638600000006</v>
      </c>
      <c r="G24" s="21">
        <v>3204831.93</v>
      </c>
      <c r="H24" s="15">
        <f t="shared" si="2"/>
        <v>608918.06670000008</v>
      </c>
    </row>
    <row r="25" spans="1:8" ht="15" customHeight="1" x14ac:dyDescent="0.25">
      <c r="A25" s="22">
        <v>5</v>
      </c>
      <c r="B25" s="23" t="s">
        <v>36</v>
      </c>
      <c r="C25" s="24" t="s">
        <v>37</v>
      </c>
      <c r="D25" s="20" t="s">
        <v>38</v>
      </c>
      <c r="E25" s="24">
        <v>80</v>
      </c>
      <c r="F25" s="25">
        <f>+G25/E25</f>
        <v>29495.79825</v>
      </c>
      <c r="G25" s="25">
        <v>2359663.86</v>
      </c>
      <c r="H25" s="26">
        <f t="shared" si="2"/>
        <v>448336.13339999999</v>
      </c>
    </row>
    <row r="26" spans="1:8" ht="15" customHeight="1" x14ac:dyDescent="0.25">
      <c r="F26" s="18" t="s">
        <v>7</v>
      </c>
      <c r="G26" s="19">
        <f>SUM(G21:G25)</f>
        <v>6679663.8300000001</v>
      </c>
    </row>
    <row r="27" spans="1:8" ht="15" customHeight="1" x14ac:dyDescent="0.25">
      <c r="F27" s="18" t="s">
        <v>5</v>
      </c>
      <c r="G27" s="19">
        <f>SUM(H21:H25)</f>
        <v>1269136.1277000001</v>
      </c>
    </row>
    <row r="28" spans="1:8" ht="15" customHeight="1" x14ac:dyDescent="0.25">
      <c r="F28" s="18" t="s">
        <v>8</v>
      </c>
      <c r="G28" s="19">
        <f>SUM(G26:G27)</f>
        <v>7948799.9577000001</v>
      </c>
    </row>
    <row r="29" spans="1:8" ht="15" customHeight="1" x14ac:dyDescent="0.25">
      <c r="F29" s="4"/>
      <c r="G29" s="4"/>
    </row>
    <row r="30" spans="1:8" ht="15" customHeight="1" x14ac:dyDescent="0.25">
      <c r="F30" s="4"/>
      <c r="G30" s="4"/>
    </row>
    <row r="31" spans="1:8" ht="15" customHeight="1" x14ac:dyDescent="0.25">
      <c r="F31" s="4"/>
      <c r="G31" s="4"/>
    </row>
    <row r="32" spans="1:8" ht="15" customHeight="1" x14ac:dyDescent="0.25">
      <c r="A32" s="1"/>
      <c r="B32" s="27" t="s">
        <v>39</v>
      </c>
      <c r="C32" s="3"/>
      <c r="D32" s="3"/>
      <c r="F32" s="4"/>
      <c r="G32" s="4"/>
    </row>
    <row r="33" spans="1:8" ht="15" customHeight="1" x14ac:dyDescent="0.25">
      <c r="A33" s="5" t="s">
        <v>10</v>
      </c>
      <c r="B33" s="6" t="s">
        <v>11</v>
      </c>
      <c r="C33" s="7" t="s">
        <v>1</v>
      </c>
      <c r="D33" s="6" t="s">
        <v>0</v>
      </c>
      <c r="E33" s="6" t="s">
        <v>2</v>
      </c>
      <c r="F33" s="8" t="s">
        <v>3</v>
      </c>
      <c r="G33" s="9" t="s">
        <v>4</v>
      </c>
      <c r="H33" s="9" t="s">
        <v>5</v>
      </c>
    </row>
    <row r="34" spans="1:8" ht="15" customHeight="1" x14ac:dyDescent="0.25">
      <c r="A34" s="10">
        <v>1</v>
      </c>
      <c r="B34" s="11" t="s">
        <v>40</v>
      </c>
      <c r="C34" s="12" t="s">
        <v>6</v>
      </c>
      <c r="D34" s="12" t="s">
        <v>18</v>
      </c>
      <c r="E34" s="12">
        <v>60</v>
      </c>
      <c r="F34" s="21">
        <f>+G34/E34</f>
        <v>14000</v>
      </c>
      <c r="G34" s="21">
        <v>840000</v>
      </c>
      <c r="H34" s="15">
        <f>+G34*19%</f>
        <v>159600</v>
      </c>
    </row>
    <row r="35" spans="1:8" ht="15" customHeight="1" x14ac:dyDescent="0.25">
      <c r="A35" s="10">
        <v>2</v>
      </c>
      <c r="B35" s="11" t="s">
        <v>41</v>
      </c>
      <c r="C35" s="12" t="s">
        <v>34</v>
      </c>
      <c r="D35" s="12" t="s">
        <v>42</v>
      </c>
      <c r="E35" s="12">
        <v>100</v>
      </c>
      <c r="F35" s="21">
        <f>+G35/E35</f>
        <v>12220</v>
      </c>
      <c r="G35" s="21">
        <v>1222000</v>
      </c>
      <c r="H35" s="15">
        <f t="shared" ref="H35:H44" si="3">+G35*19%</f>
        <v>232180</v>
      </c>
    </row>
    <row r="36" spans="1:8" ht="15" customHeight="1" x14ac:dyDescent="0.25">
      <c r="A36" s="10">
        <v>3</v>
      </c>
      <c r="B36" s="11" t="s">
        <v>43</v>
      </c>
      <c r="C36" s="12" t="s">
        <v>6</v>
      </c>
      <c r="D36" s="12" t="s">
        <v>44</v>
      </c>
      <c r="E36" s="12">
        <v>120</v>
      </c>
      <c r="F36" s="21">
        <f t="shared" ref="F36:F44" si="4">+G36/E36</f>
        <v>16250</v>
      </c>
      <c r="G36" s="21">
        <f>2320500/1.19</f>
        <v>1950000</v>
      </c>
      <c r="H36" s="15">
        <f t="shared" si="3"/>
        <v>370500</v>
      </c>
    </row>
    <row r="37" spans="1:8" ht="15" customHeight="1" x14ac:dyDescent="0.25">
      <c r="A37" s="10">
        <v>4</v>
      </c>
      <c r="B37" s="11" t="s">
        <v>45</v>
      </c>
      <c r="C37" s="12" t="s">
        <v>6</v>
      </c>
      <c r="D37" s="12" t="s">
        <v>44</v>
      </c>
      <c r="E37" s="12">
        <v>30</v>
      </c>
      <c r="F37" s="21">
        <f t="shared" si="4"/>
        <v>16250</v>
      </c>
      <c r="G37" s="21">
        <f>580125/1.19</f>
        <v>487500</v>
      </c>
      <c r="H37" s="15">
        <f t="shared" si="3"/>
        <v>92625</v>
      </c>
    </row>
    <row r="38" spans="1:8" ht="24" x14ac:dyDescent="0.25">
      <c r="A38" s="10">
        <v>5</v>
      </c>
      <c r="B38" s="11" t="s">
        <v>46</v>
      </c>
      <c r="C38" s="12" t="s">
        <v>24</v>
      </c>
      <c r="D38" s="12" t="s">
        <v>47</v>
      </c>
      <c r="E38" s="12">
        <v>12</v>
      </c>
      <c r="F38" s="28">
        <v>35000</v>
      </c>
      <c r="G38" s="25">
        <f>+E38*F38</f>
        <v>420000</v>
      </c>
      <c r="H38" s="15"/>
    </row>
    <row r="39" spans="1:8" ht="15" customHeight="1" x14ac:dyDescent="0.25">
      <c r="A39" s="10">
        <v>6</v>
      </c>
      <c r="B39" s="11" t="s">
        <v>48</v>
      </c>
      <c r="C39" s="12" t="s">
        <v>20</v>
      </c>
      <c r="D39" s="12" t="s">
        <v>44</v>
      </c>
      <c r="E39" s="12">
        <v>6</v>
      </c>
      <c r="F39" s="21">
        <v>24440</v>
      </c>
      <c r="G39" s="21">
        <f>+E39*F39</f>
        <v>146640</v>
      </c>
      <c r="H39" s="15"/>
    </row>
    <row r="40" spans="1:8" ht="15" customHeight="1" x14ac:dyDescent="0.25">
      <c r="A40" s="10">
        <v>7</v>
      </c>
      <c r="B40" s="11" t="s">
        <v>49</v>
      </c>
      <c r="C40" s="12" t="s">
        <v>50</v>
      </c>
      <c r="D40" s="12" t="s">
        <v>51</v>
      </c>
      <c r="E40" s="12">
        <v>250</v>
      </c>
      <c r="F40" s="21">
        <f t="shared" si="4"/>
        <v>37700</v>
      </c>
      <c r="G40" s="21">
        <f>11215750/1.19</f>
        <v>9425000</v>
      </c>
      <c r="H40" s="15">
        <f t="shared" si="3"/>
        <v>1790750</v>
      </c>
    </row>
    <row r="41" spans="1:8" ht="15" customHeight="1" x14ac:dyDescent="0.25">
      <c r="A41" s="10">
        <v>8</v>
      </c>
      <c r="B41" s="11" t="s">
        <v>52</v>
      </c>
      <c r="C41" s="12" t="s">
        <v>6</v>
      </c>
      <c r="D41" s="12" t="s">
        <v>53</v>
      </c>
      <c r="E41" s="12">
        <v>200</v>
      </c>
      <c r="F41" s="21">
        <f t="shared" si="4"/>
        <v>2340</v>
      </c>
      <c r="G41" s="21">
        <f>556920/1.19</f>
        <v>468000</v>
      </c>
      <c r="H41" s="15">
        <f t="shared" si="3"/>
        <v>88920</v>
      </c>
    </row>
    <row r="42" spans="1:8" ht="15" customHeight="1" x14ac:dyDescent="0.25">
      <c r="A42" s="10">
        <v>9</v>
      </c>
      <c r="B42" s="11" t="s">
        <v>54</v>
      </c>
      <c r="C42" s="12" t="s">
        <v>6</v>
      </c>
      <c r="D42" s="12" t="s">
        <v>32</v>
      </c>
      <c r="E42" s="12">
        <v>80</v>
      </c>
      <c r="F42" s="21">
        <f t="shared" si="4"/>
        <v>4100</v>
      </c>
      <c r="G42" s="21">
        <f>390320/1.19</f>
        <v>328000</v>
      </c>
      <c r="H42" s="15">
        <f t="shared" si="3"/>
        <v>62320</v>
      </c>
    </row>
    <row r="43" spans="1:8" ht="15" customHeight="1" x14ac:dyDescent="0.25">
      <c r="A43" s="10">
        <v>10</v>
      </c>
      <c r="B43" s="11" t="s">
        <v>55</v>
      </c>
      <c r="C43" s="12" t="s">
        <v>56</v>
      </c>
      <c r="D43" s="12" t="s">
        <v>57</v>
      </c>
      <c r="E43" s="12">
        <v>100</v>
      </c>
      <c r="F43" s="21">
        <f t="shared" si="4"/>
        <v>1351.9327731092437</v>
      </c>
      <c r="G43" s="21">
        <f>160880/1.19</f>
        <v>135193.27731092437</v>
      </c>
      <c r="H43" s="15">
        <f t="shared" si="3"/>
        <v>25686.722689075632</v>
      </c>
    </row>
    <row r="44" spans="1:8" ht="15" customHeight="1" x14ac:dyDescent="0.25">
      <c r="A44" s="10">
        <v>11</v>
      </c>
      <c r="B44" s="11" t="s">
        <v>58</v>
      </c>
      <c r="C44" s="12" t="s">
        <v>56</v>
      </c>
      <c r="D44" s="12" t="s">
        <v>57</v>
      </c>
      <c r="E44" s="12">
        <v>100</v>
      </c>
      <c r="F44" s="21">
        <f t="shared" si="4"/>
        <v>8580</v>
      </c>
      <c r="G44" s="21">
        <f>1021020/1.19</f>
        <v>858000</v>
      </c>
      <c r="H44" s="15">
        <f t="shared" si="3"/>
        <v>163020</v>
      </c>
    </row>
    <row r="45" spans="1:8" ht="15" customHeight="1" x14ac:dyDescent="0.25">
      <c r="F45" s="18" t="s">
        <v>7</v>
      </c>
      <c r="G45" s="19">
        <f>SUM(G34:G44)</f>
        <v>16280333.277310925</v>
      </c>
    </row>
    <row r="46" spans="1:8" ht="15" customHeight="1" x14ac:dyDescent="0.25">
      <c r="F46" s="18" t="s">
        <v>5</v>
      </c>
      <c r="G46" s="19">
        <f>SUM(H34:H44)</f>
        <v>2985601.7226890759</v>
      </c>
    </row>
    <row r="47" spans="1:8" ht="15" customHeight="1" x14ac:dyDescent="0.25">
      <c r="F47" s="18" t="s">
        <v>8</v>
      </c>
      <c r="G47" s="19">
        <f>SUM(G45:G46)</f>
        <v>19265935</v>
      </c>
    </row>
    <row r="48" spans="1:8" ht="15" customHeight="1" x14ac:dyDescent="0.25">
      <c r="F48" s="4"/>
      <c r="G48" s="4"/>
    </row>
    <row r="49" spans="1:8" ht="15" customHeight="1" x14ac:dyDescent="0.25">
      <c r="F49" s="4"/>
      <c r="G49" s="4"/>
    </row>
    <row r="50" spans="1:8" ht="15" customHeight="1" x14ac:dyDescent="0.25">
      <c r="F50" s="4"/>
      <c r="G50" s="4"/>
    </row>
    <row r="51" spans="1:8" ht="15" customHeight="1" x14ac:dyDescent="0.25">
      <c r="A51" s="1"/>
      <c r="B51" s="34" t="s">
        <v>59</v>
      </c>
      <c r="C51" s="35"/>
      <c r="D51" s="3"/>
      <c r="F51" s="4"/>
      <c r="G51" s="4"/>
    </row>
    <row r="52" spans="1:8" ht="15" customHeight="1" x14ac:dyDescent="0.25">
      <c r="A52" s="5" t="s">
        <v>10</v>
      </c>
      <c r="B52" s="6" t="s">
        <v>11</v>
      </c>
      <c r="C52" s="7" t="s">
        <v>1</v>
      </c>
      <c r="D52" s="6" t="s">
        <v>0</v>
      </c>
      <c r="E52" s="6" t="s">
        <v>2</v>
      </c>
      <c r="F52" s="8" t="s">
        <v>3</v>
      </c>
      <c r="G52" s="9" t="s">
        <v>4</v>
      </c>
      <c r="H52" s="9" t="s">
        <v>5</v>
      </c>
    </row>
    <row r="53" spans="1:8" ht="15" customHeight="1" x14ac:dyDescent="0.25">
      <c r="A53" s="10">
        <v>1</v>
      </c>
      <c r="B53" s="11" t="s">
        <v>60</v>
      </c>
      <c r="C53" s="12" t="s">
        <v>6</v>
      </c>
      <c r="D53" s="16" t="s">
        <v>61</v>
      </c>
      <c r="E53" s="16">
        <v>5000</v>
      </c>
      <c r="F53" s="21">
        <v>1425</v>
      </c>
      <c r="G53" s="21">
        <f>+E53*F53</f>
        <v>7125000</v>
      </c>
      <c r="H53" s="15"/>
    </row>
    <row r="54" spans="1:8" ht="15" customHeight="1" x14ac:dyDescent="0.25">
      <c r="A54" s="10">
        <v>2</v>
      </c>
      <c r="B54" s="11" t="s">
        <v>62</v>
      </c>
      <c r="C54" s="12" t="s">
        <v>63</v>
      </c>
      <c r="D54" s="12" t="s">
        <v>61</v>
      </c>
      <c r="E54" s="12">
        <v>90</v>
      </c>
      <c r="F54" s="21">
        <v>3333</v>
      </c>
      <c r="G54" s="21">
        <f t="shared" ref="G54" si="5">+E54*F54</f>
        <v>299970</v>
      </c>
      <c r="H54" s="15"/>
    </row>
    <row r="55" spans="1:8" ht="15" customHeight="1" x14ac:dyDescent="0.25">
      <c r="A55" s="10">
        <v>3</v>
      </c>
      <c r="B55" s="11" t="s">
        <v>64</v>
      </c>
      <c r="C55" s="12" t="s">
        <v>6</v>
      </c>
      <c r="D55" s="12" t="s">
        <v>44</v>
      </c>
      <c r="E55" s="12">
        <v>250</v>
      </c>
      <c r="F55" s="21">
        <f>+G55/E55</f>
        <v>4200</v>
      </c>
      <c r="G55" s="21">
        <f>1249500/1.19</f>
        <v>1050000</v>
      </c>
      <c r="H55" s="15">
        <f>+G55*19%</f>
        <v>199500</v>
      </c>
    </row>
    <row r="56" spans="1:8" ht="15" customHeight="1" x14ac:dyDescent="0.25">
      <c r="F56" s="18" t="s">
        <v>7</v>
      </c>
      <c r="G56" s="19">
        <f>SUM(G53:G55)</f>
        <v>8474970</v>
      </c>
      <c r="H56" s="3"/>
    </row>
    <row r="57" spans="1:8" ht="15" customHeight="1" x14ac:dyDescent="0.25">
      <c r="F57" s="18" t="s">
        <v>5</v>
      </c>
      <c r="G57" s="19">
        <f>SUM(H53:H55)</f>
        <v>199500</v>
      </c>
      <c r="H57" s="3"/>
    </row>
    <row r="58" spans="1:8" ht="15" customHeight="1" x14ac:dyDescent="0.25">
      <c r="F58" s="18" t="s">
        <v>8</v>
      </c>
      <c r="G58" s="19">
        <f>SUM(G56:G57)</f>
        <v>8674470</v>
      </c>
      <c r="H58" s="3"/>
    </row>
    <row r="59" spans="1:8" ht="15" customHeight="1" x14ac:dyDescent="0.25">
      <c r="F59" s="4"/>
      <c r="G59" s="4"/>
    </row>
    <row r="60" spans="1:8" ht="15" customHeight="1" x14ac:dyDescent="0.25">
      <c r="F60" s="4"/>
      <c r="G60" s="4"/>
    </row>
    <row r="61" spans="1:8" ht="15" customHeight="1" x14ac:dyDescent="0.25">
      <c r="F61" s="4"/>
      <c r="G61" s="4"/>
    </row>
    <row r="62" spans="1:8" ht="15" customHeight="1" x14ac:dyDescent="0.25">
      <c r="F62" s="4"/>
      <c r="G62" s="4"/>
    </row>
    <row r="63" spans="1:8" ht="15" customHeight="1" x14ac:dyDescent="0.25">
      <c r="A63" s="1"/>
      <c r="B63" s="36" t="s">
        <v>65</v>
      </c>
      <c r="C63" s="37"/>
      <c r="D63" s="3"/>
      <c r="F63" s="4"/>
      <c r="G63" s="4"/>
    </row>
    <row r="64" spans="1:8" ht="15" customHeight="1" x14ac:dyDescent="0.25">
      <c r="A64" s="5" t="s">
        <v>10</v>
      </c>
      <c r="B64" s="6" t="s">
        <v>11</v>
      </c>
      <c r="C64" s="7" t="s">
        <v>1</v>
      </c>
      <c r="D64" s="6" t="s">
        <v>0</v>
      </c>
      <c r="E64" s="6" t="s">
        <v>2</v>
      </c>
      <c r="F64" s="8" t="s">
        <v>3</v>
      </c>
      <c r="G64" s="9" t="s">
        <v>4</v>
      </c>
      <c r="H64" s="9" t="s">
        <v>5</v>
      </c>
    </row>
    <row r="65" spans="1:8" ht="15" customHeight="1" x14ac:dyDescent="0.25">
      <c r="A65" s="10">
        <v>14</v>
      </c>
      <c r="B65" s="11" t="s">
        <v>66</v>
      </c>
      <c r="C65" s="12" t="s">
        <v>34</v>
      </c>
      <c r="D65" s="12" t="s">
        <v>67</v>
      </c>
      <c r="E65" s="12">
        <v>100</v>
      </c>
      <c r="F65" s="21">
        <v>54449</v>
      </c>
      <c r="G65" s="21">
        <f>+E65*F65</f>
        <v>5444900</v>
      </c>
      <c r="H65" s="15"/>
    </row>
    <row r="66" spans="1:8" ht="15" customHeight="1" x14ac:dyDescent="0.25">
      <c r="A66" s="10">
        <v>22</v>
      </c>
      <c r="B66" s="11" t="s">
        <v>68</v>
      </c>
      <c r="C66" s="12" t="s">
        <v>6</v>
      </c>
      <c r="D66" s="12" t="s">
        <v>69</v>
      </c>
      <c r="E66" s="12">
        <v>300</v>
      </c>
      <c r="F66" s="21">
        <v>6467</v>
      </c>
      <c r="G66" s="21">
        <f t="shared" ref="G66" si="6">+E66*F66</f>
        <v>1940100</v>
      </c>
      <c r="H66" s="15"/>
    </row>
    <row r="67" spans="1:8" ht="15" customHeight="1" x14ac:dyDescent="0.25">
      <c r="A67" s="10">
        <v>23</v>
      </c>
      <c r="B67" s="11" t="s">
        <v>70</v>
      </c>
      <c r="C67" s="12" t="s">
        <v>6</v>
      </c>
      <c r="D67" s="12" t="s">
        <v>69</v>
      </c>
      <c r="E67" s="12">
        <v>10</v>
      </c>
      <c r="F67" s="21">
        <f>+G67/E67</f>
        <v>2732.7730000000001</v>
      </c>
      <c r="G67" s="21">
        <v>27327.73</v>
      </c>
      <c r="H67" s="15">
        <f>+G67*19%</f>
        <v>5192.2686999999996</v>
      </c>
    </row>
    <row r="68" spans="1:8" ht="15" customHeight="1" x14ac:dyDescent="0.25">
      <c r="A68" s="10">
        <v>24</v>
      </c>
      <c r="B68" s="11" t="s">
        <v>71</v>
      </c>
      <c r="C68" s="12" t="s">
        <v>6</v>
      </c>
      <c r="D68" s="12" t="s">
        <v>69</v>
      </c>
      <c r="E68" s="12">
        <v>80</v>
      </c>
      <c r="F68" s="21">
        <f>+G68/E68</f>
        <v>3467.2268907563025</v>
      </c>
      <c r="G68" s="21">
        <f>330080/1.19</f>
        <v>277378.15126050421</v>
      </c>
      <c r="H68" s="15">
        <f>+G68*19%</f>
        <v>52701.848739495799</v>
      </c>
    </row>
    <row r="69" spans="1:8" ht="15" customHeight="1" x14ac:dyDescent="0.25">
      <c r="F69" s="18" t="s">
        <v>7</v>
      </c>
      <c r="G69" s="19">
        <f>SUM(G65:G68)</f>
        <v>7689705.8812605049</v>
      </c>
    </row>
    <row r="70" spans="1:8" ht="15" customHeight="1" x14ac:dyDescent="0.25">
      <c r="F70" s="18" t="s">
        <v>5</v>
      </c>
      <c r="G70" s="19">
        <f>SUM(H65:H68)</f>
        <v>57894.1174394958</v>
      </c>
    </row>
    <row r="71" spans="1:8" ht="15" customHeight="1" x14ac:dyDescent="0.25">
      <c r="F71" s="18" t="s">
        <v>8</v>
      </c>
      <c r="G71" s="19">
        <f>SUM(G69:G70)</f>
        <v>7747599.9987000003</v>
      </c>
    </row>
    <row r="72" spans="1:8" ht="15" customHeight="1" x14ac:dyDescent="0.25">
      <c r="F72" s="4"/>
      <c r="G72" s="4"/>
    </row>
    <row r="73" spans="1:8" ht="15" customHeight="1" x14ac:dyDescent="0.25">
      <c r="F73" s="4"/>
      <c r="G73" s="4"/>
    </row>
    <row r="74" spans="1:8" ht="15" customHeight="1" x14ac:dyDescent="0.25">
      <c r="F74" s="4"/>
      <c r="G74" s="4"/>
    </row>
    <row r="75" spans="1:8" ht="15" customHeight="1" x14ac:dyDescent="0.25">
      <c r="A75" s="1"/>
      <c r="B75" s="38" t="s">
        <v>72</v>
      </c>
      <c r="C75" s="39"/>
      <c r="D75" s="3"/>
      <c r="F75" s="4"/>
      <c r="G75" s="4"/>
    </row>
    <row r="76" spans="1:8" ht="15" customHeight="1" x14ac:dyDescent="0.25">
      <c r="A76" s="5" t="s">
        <v>10</v>
      </c>
      <c r="B76" s="6" t="s">
        <v>11</v>
      </c>
      <c r="C76" s="7" t="s">
        <v>1</v>
      </c>
      <c r="D76" s="6" t="s">
        <v>0</v>
      </c>
      <c r="E76" s="6" t="s">
        <v>2</v>
      </c>
      <c r="F76" s="8" t="s">
        <v>3</v>
      </c>
      <c r="G76" s="9" t="s">
        <v>4</v>
      </c>
      <c r="H76" s="29"/>
    </row>
    <row r="77" spans="1:8" ht="24" x14ac:dyDescent="0.25">
      <c r="A77" s="10">
        <v>1</v>
      </c>
      <c r="B77" s="11" t="s">
        <v>73</v>
      </c>
      <c r="C77" s="12" t="s">
        <v>74</v>
      </c>
      <c r="D77" s="16" t="s">
        <v>14</v>
      </c>
      <c r="E77" s="16">
        <v>4000</v>
      </c>
      <c r="F77" s="16">
        <v>2704</v>
      </c>
      <c r="G77" s="16">
        <f>+E77*F77</f>
        <v>10816000</v>
      </c>
      <c r="H77" s="30"/>
    </row>
    <row r="78" spans="1:8" ht="15" customHeight="1" x14ac:dyDescent="0.25">
      <c r="F78" s="18" t="s">
        <v>8</v>
      </c>
      <c r="G78" s="19">
        <f>SUM(G77)</f>
        <v>10816000</v>
      </c>
    </row>
    <row r="79" spans="1:8" ht="15" customHeight="1" x14ac:dyDescent="0.25">
      <c r="F79" s="4"/>
      <c r="G79" s="4"/>
    </row>
  </sheetData>
  <mergeCells count="5">
    <mergeCell ref="B4:C4"/>
    <mergeCell ref="B19:C19"/>
    <mergeCell ref="B51:C51"/>
    <mergeCell ref="B63:C63"/>
    <mergeCell ref="B75:C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CONVOCATORIA 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RECFIS-ESC-1</dc:creator>
  <cp:lastModifiedBy>JURIDI-ESC-3</cp:lastModifiedBy>
  <dcterms:created xsi:type="dcterms:W3CDTF">2021-01-13T14:15:28Z</dcterms:created>
  <dcterms:modified xsi:type="dcterms:W3CDTF">2022-03-15T22:44:50Z</dcterms:modified>
</cp:coreProperties>
</file>